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6" r:id="rId1"/>
  </sheets>
  <definedNames>
    <definedName name="_xlnm._FilterDatabase" localSheetId="0" hidden="1">Sheet1!$A$4:$J$44</definedName>
  </definedNames>
  <calcPr calcId="144525"/>
</workbook>
</file>

<file path=xl/sharedStrings.xml><?xml version="1.0" encoding="utf-8"?>
<sst xmlns="http://schemas.openxmlformats.org/spreadsheetml/2006/main" count="117" uniqueCount="57">
  <si>
    <t>2025年“F”项目水稳及沥青工程专业分包施工清单与报价表</t>
  </si>
  <si>
    <t>序号</t>
  </si>
  <si>
    <t>项目名称</t>
  </si>
  <si>
    <t>项目特征描述</t>
  </si>
  <si>
    <t>单位</t>
  </si>
  <si>
    <t>暂定工程量</t>
  </si>
  <si>
    <t>采购最高限价（含税）</t>
  </si>
  <si>
    <t>投标报价</t>
  </si>
  <si>
    <t>备注</t>
  </si>
  <si>
    <t>全费用综合单价（元）</t>
  </si>
  <si>
    <t>合价（元）</t>
  </si>
  <si>
    <t>含税全费用单价（元）</t>
  </si>
  <si>
    <t>含税合价（元）</t>
  </si>
  <si>
    <t>一、路面工程</t>
  </si>
  <si>
    <t>4cm厚AC-13C细粒式SBS改性沥青砼上面层</t>
  </si>
  <si>
    <t>1.面层厚度：4cm厚AC-13C细粒式沥青混凝土（碾压成型后，松铺系数及相关费用由投标人自行考虑在投标报价中）；
2.粘层/透层设置：按设计位置设置，用油量指标符合设计要求（粘层油/透层另计）；
3.施工要求：采用商购沥青混合料，履带式摊铺机摊铺（速度 1.5～2.5m/min），压路机紧跟碾压，施工温度按70号A级沥青控制，雨天/路表温度＜10℃严禁施工，热拌混合料自然冷却至表面温度＜50℃后方可开放交通；
4.质量标准：压实度≥试验室标准密度 98%、≥最大理论密度 94%、≥试验段密度 99%；平整度σ≤2.5mm、IRI≤4.2m/Km；厚度容许偏差总厚度-8%、上层厚-10%；中线高程±10mm，横坡度±0.3%，宽度±20mm；
5.验收标准：符合《小交通量农村公路工程设计规范》(JTG/T 3311-2021)、《公路沥青路面设计规范》（JTG D50-2017）及《公路沥青路面施工技术规范》（JTG F40-2004）相关规定；
6.粗集料参数：①石料压碎值，不大于30%
②洛杉矶磨耗损失，不大于35%
③表观相对密度，不小于2.45
④针片状颗粒含量，不大于20%
⑤吸水率，不大于3%
⑥水洗法&lt;0.075mm颗粒含量，不大于水洗法&lt;0.075mm颗粒含量，不大于1%
⑦软石含量，不大于5%
⑧粗集料与沥青的粘附性，不小于4
⑨具有2个或2个以上破碎面颗粒的含量，不小于60%
7.其它：未尽事宜满足设计及现行技术、质量验收规范要求</t>
  </si>
  <si>
    <t>m2</t>
  </si>
  <si>
    <t>0.5-0.6kg/m2 改性乳化沥青粘层</t>
  </si>
  <si>
    <t>1.材料类型：改性乳化沥青粘层油，洒布量 0.5-0.6kg/m²（以沥青重量计）；
2.技术指标：1.18mm 筛上剩余量≤0.1%，贮存稳定性 (CH5)＜5，道路标准粘度 C25,3 为 8～25s，蒸发残留物含量≥50%，各项指标符合设计及《公路沥青路面施工技术规范》（JTG F40-2004）要求；
3.施工基面：洒布于沥青混凝土下承层表面，基面验收合格、干净干燥、无浮尘浮土、无积水及松散破损部位；
4.施工要求：下承层验收合格后及时洒布，洒布均匀无漏洒、无积油，不得污染周边构造物及环境；粘层油完全固化后及时铺筑上层沥青混凝土面层，避免污染老化；
5.质量验收：洒布量实测符合设计范围，粘层油与基面粘结牢固，无起皮、脱落现象，符合《小交通量农村公路工程设计规范》(JTG/T 3311-2021)、《公路沥青路面施工技术规范》（JTG F40-2004）相关规定；
6.其它：未尽事宜满足设计及现行技术、质量验收规范要求</t>
  </si>
  <si>
    <t>6cm厚AC-20C中粒式沥青砼下面层</t>
  </si>
  <si>
    <t>1.面层厚度：6cm厚AC-20C中粒式沥青砼（碾压成型后，松铺系数及相关费用由投标人自行考虑在投标报价中）；
2.粘层/透层设置：按设计位置设置，用油量指标符合设计要求（粘层油/透层另计）；
3.施工要求：采用商购沥青混合料，履带式摊铺机摊铺（速度 1.5～2.5m/min），压路机紧跟碾压，施工温度按70号A级沥青控制，雨天/路表温度＜10℃严禁施工，热拌混合料自然冷却至表面温度＜50℃后方可开放交通；
4.质量标准：压实度≥试验室标准密度 98%、≥最大理论密度 94%、≥试验段密度 99%；平整度σ≤2.5mm、IRI≤4.2m/Km；厚度容许偏差总厚度-8%、上层厚-10%；中线高程±10mm，横坡度±0.3%，宽度±20mm；
5.验收标准：符合《小交通量农村公路工程设计规范》(JTG/T 3311-2021)、《公路沥青路面设计规范》（JTG D50-2017）及《公路沥青路面施工技术规范》（JTG F40-2004）相关规定；
6.粗集料参数：①石料压碎值，不大于30%
②洛杉矶磨耗损失，不大于35%
③表观相对密度，不小于2.45
④针片状颗粒含量，不大于20%
⑤吸水率，不大于3%
⑥水洗法&lt;0.075mm颗粒含量，不大于水洗法&lt;0.075mm颗粒含量，不大于1%
⑦软石含量，不大于5%
⑧粗集料与沥青的粘附性，不小于4
⑨具有2个或2个以上破碎面颗粒的含量，不小于60%
7.其它：未尽事宜满足设计及现行技术、质量验收规范要求</t>
  </si>
  <si>
    <t>6mm厚ES-2乳化沥青稀浆封层</t>
  </si>
  <si>
    <t>1.名称：6mm厚ES-2乳化沥青稀浆封层
2.稀浆封层必须使用专用的喷洒机械，封层应不透水
3.稀浆封层两幅纵缝搭接的宽度不宜超过80mm，横向接缝宜做成对接缝。分两层摊铺时，第一层摊铺后至少应开放交通24h后方可进行第二层摊铺。
4.稀浆封层和微表处铺筑后的表面不得有超粒径料拖拉的严重划痕，横向接缝和纵向接缝处不得出现余料堆积或缺料现象，用3m直尺测量接缝处的不平整度不得大于6mm。对微表处不得有横向波浪和深度超过6mm的纵向条纹。经养生和初期交通碾压稳定的稀浆封层和微表处，在行车作用下应不飞散且完全密水。
5.其它：未尽事宜满足设计及现行技术、质量验收规范要求</t>
  </si>
  <si>
    <t>0.8-1.2kg/m2 乳化沥青透层</t>
  </si>
  <si>
    <t>1.材料类型：0.8-1.2kg/m2 乳化沥青透层（以沥青重量计）；
2.透层油采用渗透性好的慢凝的洒布型乳化石油沥青，其喷洒量一般为0.8～1.2Kg/㎡(以沥青重量计)；
3.喷洒量及渗透时间，应试验确定，在表面不得形成油膜，且应具有一定的渗透深度
4.其它：未尽事宜满足设计及现行技术、质量验收规范要求</t>
  </si>
  <si>
    <t>16cm厚5%水泥稳定级配碎石基层</t>
  </si>
  <si>
    <t>1.厚度：16cm（碾压成型后，松铺系数及相关费用由投标人自行考虑在投标报价中）
2.材料组成：外购成品水泥稳定级配碎石混合料，水泥掺量 5%，采用42.5级普通/复合水泥，级配碎石质地坚硬、干净，最大粒径＜37.5mm，石料压碎值≤30%，液限＜28%，塑性指数＜9%，级配符合设计要求。
3.设计强度：7天无侧限浸水抗压强度≥3.0MPa
4.压实要求：压实要求：采用机械拌和、摊铺、碾压，压实度符合设计及《公路路基设计规范》（JTG D30-2015）要求，碾压采用18～20t压路机，分层铺筑时每层压实厚度≥10cm、≤20cm，压实遍数≥6～8 遍至表面无明显轮迹；
5.施工环境：施工最低气温≥5℃，压实后采用保湿养生，养护费用由投标人自行考虑在投标报价中
6.质量标准：平整度≤12mm，中线高程 + 5mm/-15mm，横坡度 ±0.3%，厚度容许偏差≤15mm，宽度不小于设计规定；
7.其它：未尽事宜满足设计及现行技术、质量验收规范要求
8.机械配置：需采用摊铺机施工</t>
  </si>
  <si>
    <t>16cm厚4%水泥稳定级配碎石底基层</t>
  </si>
  <si>
    <t>1.厚度：16cm（碾压成型后，松铺系数及相关费用由投标人自行考虑在投标报价中）
2.材料组成：外购成品水泥稳定级配碎石混合料，水泥掺量4%，采用42.5级普通/复合水泥，级配碎石质地坚硬、干净，最大粒径＜37.5mm，石料压碎值≤30%，液限＜28%，塑性指数＜9%，级配符合设计要求。
3.设计强度：7天无侧限浸水抗压强度≥2.0MPa
4.压实要求：采用机械拌和、摊铺、碾压，压实度符合设计及《公路路基设计规范》（JTG D30-2015）要求，碾压采用 18～20t 压路机，分层铺筑时每层压实厚度≥10cm、≤20cm，压实遍数≥6～8 遍至表面无明显轮迹
5.施工环境：施工最低气温≥5℃，压实后采用保湿养生，养护费用由投标人自行考虑在投标报价中
6.质量标准：平整度≤12mm，中线高程 + 5mm/-15mm，横坡度 ±0.3%，厚度容许偏差≤15mm，宽度不小于设计规定
7.其它：未尽事宜满足设计及现行技术、质量验收规范要求
8.机械配置：需采用摊铺机施工</t>
  </si>
  <si>
    <t>12cm厚级配碎石垫层</t>
  </si>
  <si>
    <t>1.名称：级配碎石垫层
2.部位：详见图纸
3.厚度：压实后成形厚度达到设计要求（按碾压成形后厚度计算）
4.材料要求：采用质地坚硬的碎石，压碎值不大于30%,不得含有泥灰岩、泥岩等水溶性、易崩解性岩石；碎石混合料粒中细长，扁平颗粒含量不超过20%，不含粘土块杂物及其有害物质；级配组成最大粒径不得大于35mm，并应符合技术规范。
5.受现场施工条件制约所产生的碎石二次转运、多次倒运及相应全部措施费用，均由承包人综合考虑并包含在合同报价中，发包人不另行计取。
6.压实度要求: 按规定频率检查，并以即将铺筑面层之前的检查为准，检查点数增加为1000平方米三点。碎石垫层压实度不得低于97%。
7.其它：未尽事宜满足设计及现行技术、质量验收规范要求</t>
  </si>
  <si>
    <t>m3</t>
  </si>
  <si>
    <t>5cm AC-13C细粒式SBS改性沥青砼</t>
  </si>
  <si>
    <t>1.面层厚度：5cm AC-13C细粒式SBS改性沥青混凝土（碾压成型后，松铺系数及相关费用由投标人自行考虑在投标报价中）；
2.粘层/透层设置：按设计位置设置，用油量指标符合设计要求（粘层油/透层另计）；
3.施工要求：采用商购沥青混合料，履带式摊铺机摊铺（速度 1.5～2.5m/min），压路机紧跟碾压，施工温度按70号A级沥青控制，雨天/路表温度＜10℃严禁施工，热拌混合料自然冷却至表面温度＜50℃后方可开放交通；
4.质量标准：压实度≥试验室标准密度 98%、≥最大理论密度 94%、≥试验段密度 99%；平整度σ≤2.5mm、IRI≤4.2m/Km；厚度容许偏差总厚度-8%、上层厚-10%；中线高程±10mm，横坡度±0.3%，宽度±20mm；
5.验收标准：符合《小交通量农村公路工程设计规范》(JTG/T 3311-2021)、《公路沥青路面设计规范》（JTG D50-2017）及《公路沥青路面施工技术规范》（JTG F40-2004）相关规定；
6.粗集料参数：①石料压碎值，不大于30%
②洛杉矶磨耗损失，不大于35%
③表观相对密度，不小于2.45
④针片状颗粒含量，不大于20%
⑤吸水率，不大于3%
⑥水洗法&lt;0.075mm颗粒含量，不大于水洗法&lt;0.075mm颗粒含量，不大于1%
⑦软石含量，不大于5%
⑧粗集料与沥青的粘附性，不小于4
⑨具有2个或2个以上破碎面颗粒的含量，不小于60%
7.其它：未尽事宜满足设计及现行技术、质量验收规范要求</t>
  </si>
  <si>
    <t>8cm厚级配碎石垫层</t>
  </si>
  <si>
    <t>二、平交工程</t>
  </si>
  <si>
    <t>三、白改黑</t>
  </si>
  <si>
    <t>4cm厚AC-16C中粒式沥青砼下面层</t>
  </si>
  <si>
    <t>1.面层厚度：4cm厚AC-16C中粒式沥青混凝土（碾压成型后，松铺系数及相关费用由投标人自行考虑在投标报价中）；
2.粘层/透层设置：按设计位置设置，用油量指标符合设计要求（粘层油/透层另计）；
3.施工要求：采用商购沥青混合料，履带式摊铺机摊铺（速度 1.5～2.5m/min），压路机紧跟碾压，施工温度按70号A级沥青控制，雨天/路表温度＜10℃严禁施工，热拌混合料自然冷却至表面温度＜50℃后方可开放交通；
4.质量标准：压实度≥试验室标准密度 98%、≥最大理论密度 94%、≥试验段密度 99%；平整度σ≤2.5mm、IRI≤4.2m/Km；厚度容许偏差总厚度-8%、上层厚-10%；中线高程±10mm，横坡度±0.3%，宽度±20mm；
5.验收标准：符合《小交通量农村公路工程设计规范》(JTG/T 3311-2021)、《公路沥青路面设计规范》（JTG D50-2017）及《公路沥青路面施工技术规范》（JTG F40-2004）相关规定；
6.粗集料参数：①石料压碎值，不大于30%
②洛杉矶磨耗损失，不大于35%
③表观相对密度，不小于2.45
④针片状颗粒含量，不大于20%
⑤吸水率，不大于3%
⑥水洗法&lt;0.075mm颗粒含量，不大于水洗法&lt;0.075mm颗粒含量，不大于1%
⑦软石含量，不大于5%
⑧粗集料与沥青的粘附性，不小于4
⑨具有2个或2个以上破碎面颗粒的含量，不小于60%
7.其它：未尽事宜满足设计及现行技术、质量验收规范要求</t>
  </si>
  <si>
    <t>50cm宽抗裂贴</t>
  </si>
  <si>
    <t>1.规格尺寸：宽度 50cm
2.材料性能：具备抗裂、防渗、粘结牢固性能，拉伸强度、断裂延伸率、粘结强度等指标符合公路沥青路面抗裂工程相关规范要求，耐高低温、抗老化、与沥青砼/水泥稳定碎石基层粘结性良好；
3.铺设基面：铺设于道路基层与面层间/沥青面层层间/路基裂缝处，基面需验收合格，做到平整、干燥、干净，无浮土、浮砂、积水、松散破损及油污等杂质；
4.施工要求：按设计要求的铺设位置（如横缝、纵缝、裂缝处）顺直铺设，搭接宽度符合规范，铺设时压实紧密，无褶皱、空鼓、翘边现象，施工环境温度满足材料使用要求，雨天、基面潮湿
5.层间衔接：铺设后及时铺筑上层路面结构层，避免抗裂贴长期暴露老化，与上下层材料结合紧密，起到抗裂、防反射裂缝及防渗作用；时严禁施工；
6.计量规则：按完成净量进行计算，需现场收方；搭接所需工程量不单独计算，承包人自行考虑在投标报价中
7.其它：未尽事宜满足设计及现行技术、质量验收规范要求</t>
  </si>
  <si>
    <t>改性沥青灌缝</t>
  </si>
  <si>
    <t>1.材料类型：道路专用改性沥青灌缝料
2.位置：白改黑基层
3.缝面处理：施工前对裂缝进行清理，采用专用工具清除缝内浮土、碎石、杂物及松动料，吹扫干净并保持缝内干燥，裂缝边缘平整无破损，宽度、深度按设计及现场实际情况复核处理；
4.施工要求：灌缝前确认缝面干燥无积水、无油污，改性沥青灌缝料加热至规范及材料要求温度，采用专用灌缝设备灌注，做到缝内填充饱满、密实，无空洞、空隙，灌缝料与缝壁粘结牢固，表面顺直平整，多余料及时清理，避免污染路面；
5.环境要求：施工环境温度符合材料使用规定，雨天、雪天、路面潮湿或环境温度过低时严禁施工，灌缝后待灌缝料完全固化后开放交通；
6.计量规则：以现场收方结合图纸进行结算
7.其它：未尽事宜满足设计及现行技术、质量验收规范要求</t>
  </si>
  <si>
    <t>m</t>
  </si>
  <si>
    <t>原水泥混凝土路面（顶面拉毛）</t>
  </si>
  <si>
    <t>1.施工对象：既有水泥混凝土路面顶面
2.施工工艺：采用专业拉毛设备（铣刨机/拉毛机）进行顶面拉毛处理，拉毛方向与道路行车方向一致，纹理均匀顺直；
3.拉毛质量：拉毛表面粗糙度均匀，无露骨、掉角、起皮现象，拉毛后路面无松散浮渣，纹理满足层间粘结要求；
4.基面清理：拉毛完成后及时采用高压吹风+清扫方式，清除路面浮渣、粉尘、杂物，保持基面干净、干燥、无积水，无油污及松散破损部位；
5.施工要求：拉毛前复核路面平整度、高程，对局部破损处先修补至合格；施工时做好交通管制，避免杂物污染拉毛面；拉毛后基面需及时进行后续层间施工，防止二次污染；
6.其它：未尽事宜满足设计及现行技术、质量验收规范要求</t>
  </si>
  <si>
    <t>四、独立游步道工程</t>
  </si>
  <si>
    <t>5cm AC-13C细粒式SBS改性沥青砼（独立游步道）</t>
  </si>
  <si>
    <t>五、桥面沥青工程</t>
  </si>
  <si>
    <t>热喷SBS改性沥青+碎石防水粘结
层（防水层）</t>
  </si>
  <si>
    <t>1.材料品种、规格：热喷SBS改性沥青+碎石防水粘结层，沥青厚度2.0mm，碎石粒径4.5~6.5，碎石覆盖率65%
2.施工工艺：热喷SBS改性沥青结合碎石撒布施工，形成防水粘结复合层，兼具防水、层间粘结及抗滑作用
3.沥青材料：采用SBS类（I-D）级改性沥青，基质沥青为70号A级道路石油沥青，各项技术指标符合《公路沥青路面施工技术规范》（JTG F40-2004）要求，热喷洒布量按设计要求执行
5.碎石规格：采用质地坚硬、洁净无风化的单粒径碎石，粒径匹配设计要求，石料压碎值≤30%，与改性沥青粘附性≥4级
6.施工基面：基面验收合格、平整干燥，无浮土、浮砂、积水、油污及松散破损，原水泥混凝土路面需提前完成顶面拉毛处理
7.施工位置：桥面
8.其它：未尽事宜满足设计及现行技术、质量验收规范要求</t>
  </si>
  <si>
    <t>六、机械进出场、安拆费用</t>
  </si>
  <si>
    <t>机械进出场、安拆费用</t>
  </si>
  <si>
    <t>1.机械设备名称：涵盖水稳施工及沥青施工全流程所需各类机械，包括但不限于水稳摊铺机、沥青摊铺机、沥青拌合设备、压路机（光轮压路机、胶轮压路机）、装载机、平地机、运输车辆（水稳料运输车、沥青运输车）等，均为符合现行施工规范及项目设计要求的合格机械设备，型号、功率与施工规模匹配。
2.安拆相关：安拆范围包括机械整机安装、调试及拆除、清理，具体含机械主体、附属装置（熨平板、分料装置、拌合料仓、电气控制系统等）的安装固定、连接调试，以及完工后设备拆解、部件整理、分类堆放；安拆作业需编制专项施工方案，严格遵循起重作业、电气安装等安全规范，配备专业作业人员及辅助设备，验收合格后方可投入使用；安拆过程中产生的人工、材料、辅助机械、检测及试运转费用均包含在内，不另行计取。
3.费用包含：机械进、出场全过程运输费、装卸费、路桥费、装卸机械配合费、人工配合费、设备保护费、协调费、安拆费、油费、配备司机等费用
4.未尽事宜满足设计及现行技术、质量验收规范要求
5.计量规则：按摊铺机的实际进出场次数据实计量（摊铺机转运及其余配套机械进出场、转运由承包人综合考虑在综合单价中）</t>
  </si>
  <si>
    <t>次/进出场</t>
  </si>
  <si>
    <t>合计</t>
  </si>
  <si>
    <t>注：
1、全费用综合单价，包括人工费、材料费、机械费、管理费、利润、措施费、降排水费、规费、销项增值税和附加税、弃土费，满足环保、城管、政策要求所需的施工措施费及赶工等费用；以上工程量均为暂估量，不因结算工程量与合同工程量不一致而调整综合单价。
2.现场安全环保文明施工管理要求：（1）由公司统一发放印有“兴绿园林”字样和LOGO的安全帽和反光背心，班组按实名制领取，使用完后交回项目部，否则按采购费用扣款，其余参照合同附件中安全环保管理协议执行。（2）现场雾炮机由甲方提供，投标单位需安排人员管理使用，人工费、油费、维修费及管理费用综合考虑到投标报价中，不单独计取。  （3）防尘网由甲方提供，投标单位安排人员进行覆盖、回收、现场转移等，人工费综合考虑到投标报价中，不单独计取。（5）现场机械均实行一机一炮，每台挖掘机械均应配备随机雾炮机，工作时需保持雾炮机正常工作，加水、加油、维护等费用综合考虑在报价中。（6）机械配置需满足进度要求（7）我司不提供水电接驳口及临时冲洗设施，由承包人自行考虑；
3.承包人应在报价前自行完成现场踏勘，充分掌握现场实际情况
4、班组应购买雇主责任险，并按照项目经理部安全文明施工要求规范施工；
5、临水、临电的搭接：发包人不提供用水用电接驳口，承包人需自备发电机或自行协商接电，发电机购置或租赁、燃油费、电费、水费、接驳费、协调费、维护费、人工费、电费、材料（含支管及三级配电箱）等一切与此相关的费用均已包含在全费用单价中，不再另计；
6、洗车池修建、车辆日常冲洗：项目经理部不修建洗车池，车辆进出场清洗由承包人负责管理；
7、检测项及检测费：施工内容的检测（复检）和送样由承包单位配合完成；
8、施工大门、围挡、广告布施工和维护由项目经理部负责；
9、民工按要求进行实名制打卡。
10、承包人负责标高控制，若后期钻芯厚度不足按比例扣除并追求其违约责任；
11、碾压机械不得少于以下组合：履带宽度小于2米摊铺机+摊铺机最大摊铺宽度＞10米、13T双钢轮、26吨胶轮、小钢轮
12、场外道路运输由承包人负责，承包人需严格遵守属地交通、环保、城管相关规定，规范组织场外运输作业，承担运输环节全部安全、质量、合规责任
13、成品保护及移交要求：施工全过程及工程竣工验收、正式移交前，施工现场所有已完成施工成品、半成品均由承包人全权负责成品保护工作。承包人需制定专项成品保护措施，安排专人巡查看护、清洁养护，采取有效防护措施杜绝面层污染、破损、划痕、磕碰、沉降、杂物堆积等问题。工程移交时，必须确保施工面层平整干净、外观完好、无垃圾杂物、无破损污染，完全满足竣工验收及移交标准。所有成品保护、现场清洁、面层养护、缺陷修复产生的人工、材料、机械及管理等全部费用，均包含在全费用综合单价中，不单独另行计取。若因保护不到位造成成品损坏、面层脏乱，承包人需无偿整改修复、清理保洁，由此产生的一切费用、工期延误损失及相关违约责任均由承包人承担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</si>
</sst>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176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tabSelected="1" topLeftCell="A33" workbookViewId="0">
      <selection activeCell="L42" sqref="L42"/>
    </sheetView>
  </sheetViews>
  <sheetFormatPr defaultColWidth="9" defaultRowHeight="14.25"/>
  <cols>
    <col min="1" max="1" width="4.66666666666667" style="4"/>
    <col min="2" max="2" width="15.5" style="5" customWidth="1"/>
    <col min="3" max="3" width="56.25" style="6" customWidth="1"/>
    <col min="4" max="4" width="5.75" style="4" customWidth="1"/>
    <col min="5" max="5" width="10.8916666666667" style="4" customWidth="1"/>
    <col min="6" max="6" width="7.75" style="4" customWidth="1"/>
    <col min="7" max="7" width="11.625" style="4" customWidth="1"/>
    <col min="8" max="8" width="11.75" style="7" customWidth="1"/>
    <col min="9" max="9" width="12.5" style="8" customWidth="1"/>
    <col min="10" max="10" width="10.3833333333333" style="3" customWidth="1"/>
    <col min="11" max="11" width="12.8916666666667" style="3"/>
    <col min="12" max="16384" width="9" style="3"/>
  </cols>
  <sheetData>
    <row r="1" s="1" customFormat="1" ht="54" customHeight="1" spans="1:10">
      <c r="A1" s="9" t="s">
        <v>0</v>
      </c>
      <c r="B1" s="9"/>
      <c r="C1" s="9"/>
      <c r="D1" s="9"/>
      <c r="E1" s="9"/>
      <c r="F1" s="9"/>
      <c r="G1" s="9"/>
      <c r="H1" s="10"/>
      <c r="I1" s="27"/>
      <c r="J1" s="9"/>
    </row>
    <row r="2" s="1" customForma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/>
      <c r="H2" s="12" t="s">
        <v>7</v>
      </c>
      <c r="I2" s="12"/>
      <c r="J2" s="11" t="s">
        <v>8</v>
      </c>
    </row>
    <row r="3" s="1" customFormat="1" spans="1:10">
      <c r="A3" s="11"/>
      <c r="B3" s="11"/>
      <c r="C3" s="11"/>
      <c r="D3" s="11"/>
      <c r="E3" s="11"/>
      <c r="F3" s="11" t="s">
        <v>9</v>
      </c>
      <c r="G3" s="11" t="s">
        <v>10</v>
      </c>
      <c r="H3" s="12" t="s">
        <v>11</v>
      </c>
      <c r="I3" s="12" t="s">
        <v>12</v>
      </c>
      <c r="J3" s="11"/>
    </row>
    <row r="4" s="1" customFormat="1" spans="1:10">
      <c r="A4" s="11"/>
      <c r="B4" s="11"/>
      <c r="C4" s="11"/>
      <c r="D4" s="11"/>
      <c r="E4" s="11"/>
      <c r="F4" s="11"/>
      <c r="G4" s="11"/>
      <c r="H4" s="12"/>
      <c r="I4" s="12"/>
      <c r="J4" s="11"/>
    </row>
    <row r="5" s="1" customFormat="1" spans="1:10">
      <c r="A5" s="13" t="s">
        <v>13</v>
      </c>
      <c r="B5" s="11"/>
      <c r="C5" s="11"/>
      <c r="D5" s="11"/>
      <c r="E5" s="11"/>
      <c r="F5" s="11"/>
      <c r="G5" s="11"/>
      <c r="H5" s="12"/>
      <c r="I5" s="12"/>
      <c r="J5" s="11"/>
    </row>
    <row r="6" s="1" customFormat="1" ht="321" customHeight="1" spans="1:10">
      <c r="A6" s="11">
        <v>1</v>
      </c>
      <c r="B6" s="14" t="s">
        <v>14</v>
      </c>
      <c r="C6" s="15" t="s">
        <v>15</v>
      </c>
      <c r="D6" s="16" t="s">
        <v>16</v>
      </c>
      <c r="E6" s="17">
        <v>31765.53</v>
      </c>
      <c r="F6" s="17">
        <f>12*4</f>
        <v>48</v>
      </c>
      <c r="G6" s="17">
        <f>F6*E6</f>
        <v>1524745.44</v>
      </c>
      <c r="H6" s="12"/>
      <c r="I6" s="12"/>
      <c r="J6" s="11"/>
    </row>
    <row r="7" s="1" customFormat="1" ht="207" customHeight="1" spans="1:10">
      <c r="A7" s="11">
        <v>2</v>
      </c>
      <c r="B7" s="14" t="s">
        <v>17</v>
      </c>
      <c r="C7" s="15" t="s">
        <v>18</v>
      </c>
      <c r="D7" s="16" t="s">
        <v>16</v>
      </c>
      <c r="E7" s="17">
        <v>40102.04</v>
      </c>
      <c r="F7" s="17">
        <v>3</v>
      </c>
      <c r="G7" s="17">
        <f t="shared" ref="G7:G15" si="0">F7*E7</f>
        <v>120306.12</v>
      </c>
      <c r="H7" s="12"/>
      <c r="I7" s="12"/>
      <c r="J7" s="11"/>
    </row>
    <row r="8" s="1" customFormat="1" ht="334" customHeight="1" spans="1:10">
      <c r="A8" s="11">
        <v>3</v>
      </c>
      <c r="B8" s="14" t="s">
        <v>19</v>
      </c>
      <c r="C8" s="15" t="s">
        <v>20</v>
      </c>
      <c r="D8" s="16" t="s">
        <v>16</v>
      </c>
      <c r="E8" s="17">
        <v>31765.53</v>
      </c>
      <c r="F8" s="17">
        <f>10.5*6</f>
        <v>63</v>
      </c>
      <c r="G8" s="17">
        <f t="shared" si="0"/>
        <v>2001228.39</v>
      </c>
      <c r="H8" s="12"/>
      <c r="I8" s="12"/>
      <c r="J8" s="11"/>
    </row>
    <row r="9" s="1" customFormat="1" ht="150" customHeight="1" spans="1:10">
      <c r="A9" s="11">
        <v>4</v>
      </c>
      <c r="B9" s="14" t="s">
        <v>21</v>
      </c>
      <c r="C9" s="15" t="s">
        <v>22</v>
      </c>
      <c r="D9" s="16" t="s">
        <v>16</v>
      </c>
      <c r="E9" s="17">
        <v>31765.53</v>
      </c>
      <c r="F9" s="17">
        <v>5</v>
      </c>
      <c r="G9" s="17">
        <f t="shared" si="0"/>
        <v>158827.65</v>
      </c>
      <c r="H9" s="12"/>
      <c r="I9" s="12"/>
      <c r="J9" s="11"/>
    </row>
    <row r="10" s="1" customFormat="1" ht="128" customHeight="1" spans="1:10">
      <c r="A10" s="11">
        <v>5</v>
      </c>
      <c r="B10" s="14" t="s">
        <v>23</v>
      </c>
      <c r="C10" s="15" t="s">
        <v>24</v>
      </c>
      <c r="D10" s="16" t="s">
        <v>16</v>
      </c>
      <c r="E10" s="17">
        <v>31765.53</v>
      </c>
      <c r="F10" s="17">
        <v>3</v>
      </c>
      <c r="G10" s="17">
        <f t="shared" si="0"/>
        <v>95296.59</v>
      </c>
      <c r="H10" s="12"/>
      <c r="I10" s="12"/>
      <c r="J10" s="11"/>
    </row>
    <row r="11" s="1" customFormat="1" ht="216" customHeight="1" spans="1:10">
      <c r="A11" s="11">
        <v>6</v>
      </c>
      <c r="B11" s="17" t="s">
        <v>25</v>
      </c>
      <c r="C11" s="15" t="s">
        <v>26</v>
      </c>
      <c r="D11" s="16" t="s">
        <v>16</v>
      </c>
      <c r="E11" s="17">
        <v>29912.97</v>
      </c>
      <c r="F11" s="17">
        <v>45</v>
      </c>
      <c r="G11" s="17">
        <f t="shared" si="0"/>
        <v>1346083.65</v>
      </c>
      <c r="H11" s="12"/>
      <c r="I11" s="12"/>
      <c r="J11" s="11"/>
    </row>
    <row r="12" s="1" customFormat="1" ht="224" customHeight="1" spans="1:10">
      <c r="A12" s="11">
        <v>7</v>
      </c>
      <c r="B12" s="17" t="s">
        <v>27</v>
      </c>
      <c r="C12" s="15" t="s">
        <v>28</v>
      </c>
      <c r="D12" s="16" t="s">
        <v>16</v>
      </c>
      <c r="E12" s="17">
        <v>29912.97</v>
      </c>
      <c r="F12" s="17">
        <v>41.5</v>
      </c>
      <c r="G12" s="17">
        <f t="shared" si="0"/>
        <v>1241388.255</v>
      </c>
      <c r="H12" s="12"/>
      <c r="I12" s="12"/>
      <c r="J12" s="11"/>
    </row>
    <row r="13" s="1" customFormat="1" ht="191" customHeight="1" spans="1:10">
      <c r="A13" s="11">
        <v>8</v>
      </c>
      <c r="B13" s="17" t="s">
        <v>29</v>
      </c>
      <c r="C13" s="15" t="s">
        <v>30</v>
      </c>
      <c r="D13" s="17" t="s">
        <v>31</v>
      </c>
      <c r="E13" s="17">
        <f>29912.97*0.12</f>
        <v>3589.5564</v>
      </c>
      <c r="F13" s="17">
        <v>190</v>
      </c>
      <c r="G13" s="17">
        <f t="shared" si="0"/>
        <v>682015.716</v>
      </c>
      <c r="H13" s="12"/>
      <c r="I13" s="12"/>
      <c r="J13" s="11"/>
    </row>
    <row r="14" s="1" customFormat="1" ht="318" customHeight="1" spans="1:10">
      <c r="A14" s="11">
        <v>9</v>
      </c>
      <c r="B14" s="14" t="s">
        <v>32</v>
      </c>
      <c r="C14" s="15" t="s">
        <v>33</v>
      </c>
      <c r="D14" s="16" t="s">
        <v>16</v>
      </c>
      <c r="E14" s="17">
        <v>8336.51</v>
      </c>
      <c r="F14" s="17">
        <f>12*5</f>
        <v>60</v>
      </c>
      <c r="G14" s="17">
        <f t="shared" si="0"/>
        <v>500190.6</v>
      </c>
      <c r="H14" s="12"/>
      <c r="I14" s="12"/>
      <c r="J14" s="11"/>
    </row>
    <row r="15" s="1" customFormat="1" ht="186" customHeight="1" spans="1:10">
      <c r="A15" s="11">
        <v>10</v>
      </c>
      <c r="B15" s="17" t="s">
        <v>34</v>
      </c>
      <c r="C15" s="15" t="s">
        <v>30</v>
      </c>
      <c r="D15" s="17" t="s">
        <v>31</v>
      </c>
      <c r="E15" s="17">
        <f>8336.51*0.08</f>
        <v>666.9208</v>
      </c>
      <c r="F15" s="17">
        <v>190</v>
      </c>
      <c r="G15" s="17">
        <f t="shared" si="0"/>
        <v>126714.952</v>
      </c>
      <c r="H15" s="12"/>
      <c r="I15" s="12"/>
      <c r="J15" s="11"/>
    </row>
    <row r="16" s="1" customFormat="1" spans="1:10">
      <c r="A16" s="13" t="s">
        <v>35</v>
      </c>
      <c r="B16" s="11"/>
      <c r="C16" s="11"/>
      <c r="D16" s="11"/>
      <c r="E16" s="17"/>
      <c r="F16" s="11"/>
      <c r="G16" s="11"/>
      <c r="H16" s="12"/>
      <c r="I16" s="12"/>
      <c r="J16" s="11"/>
    </row>
    <row r="17" s="1" customFormat="1" ht="318" customHeight="1" spans="1:10">
      <c r="A17" s="11">
        <v>11</v>
      </c>
      <c r="B17" s="14" t="s">
        <v>14</v>
      </c>
      <c r="C17" s="15" t="s">
        <v>15</v>
      </c>
      <c r="D17" s="16" t="s">
        <v>16</v>
      </c>
      <c r="E17" s="17">
        <v>1750.28</v>
      </c>
      <c r="F17" s="17">
        <f>12*4</f>
        <v>48</v>
      </c>
      <c r="G17" s="17">
        <f>F17*E17</f>
        <v>84013.44</v>
      </c>
      <c r="H17" s="12"/>
      <c r="I17" s="12"/>
      <c r="J17" s="11"/>
    </row>
    <row r="18" s="1" customFormat="1" ht="221" customHeight="1" spans="1:10">
      <c r="A18" s="11">
        <v>12</v>
      </c>
      <c r="B18" s="14" t="s">
        <v>17</v>
      </c>
      <c r="C18" s="15" t="s">
        <v>18</v>
      </c>
      <c r="D18" s="16" t="s">
        <v>16</v>
      </c>
      <c r="E18" s="17">
        <v>1750.28</v>
      </c>
      <c r="F18" s="17">
        <v>3</v>
      </c>
      <c r="G18" s="17">
        <f t="shared" ref="G18:G23" si="1">F18*E18</f>
        <v>5250.84</v>
      </c>
      <c r="H18" s="12"/>
      <c r="I18" s="12"/>
      <c r="J18" s="11"/>
    </row>
    <row r="19" s="1" customFormat="1" ht="317" customHeight="1" spans="1:10">
      <c r="A19" s="11">
        <v>13</v>
      </c>
      <c r="B19" s="14" t="s">
        <v>19</v>
      </c>
      <c r="C19" s="15" t="s">
        <v>20</v>
      </c>
      <c r="D19" s="16" t="s">
        <v>16</v>
      </c>
      <c r="E19" s="17">
        <v>1750.28</v>
      </c>
      <c r="F19" s="17">
        <f>10.5*6</f>
        <v>63</v>
      </c>
      <c r="G19" s="17">
        <f t="shared" si="1"/>
        <v>110267.64</v>
      </c>
      <c r="H19" s="12"/>
      <c r="I19" s="12"/>
      <c r="J19" s="11"/>
    </row>
    <row r="20" s="1" customFormat="1" ht="141" customHeight="1" spans="1:10">
      <c r="A20" s="11">
        <v>14</v>
      </c>
      <c r="B20" s="14" t="s">
        <v>21</v>
      </c>
      <c r="C20" s="15" t="s">
        <v>22</v>
      </c>
      <c r="D20" s="16" t="s">
        <v>16</v>
      </c>
      <c r="E20" s="17">
        <v>1750.28</v>
      </c>
      <c r="F20" s="17">
        <v>5</v>
      </c>
      <c r="G20" s="17">
        <f t="shared" si="1"/>
        <v>8751.4</v>
      </c>
      <c r="H20" s="12"/>
      <c r="I20" s="12"/>
      <c r="J20" s="11"/>
    </row>
    <row r="21" s="1" customFormat="1" ht="125" customHeight="1" spans="1:10">
      <c r="A21" s="11">
        <v>15</v>
      </c>
      <c r="B21" s="14" t="s">
        <v>23</v>
      </c>
      <c r="C21" s="15" t="s">
        <v>24</v>
      </c>
      <c r="D21" s="16" t="s">
        <v>16</v>
      </c>
      <c r="E21" s="17">
        <v>1750.28</v>
      </c>
      <c r="F21" s="17">
        <v>3</v>
      </c>
      <c r="G21" s="17">
        <f t="shared" si="1"/>
        <v>5250.84</v>
      </c>
      <c r="H21" s="12"/>
      <c r="I21" s="12"/>
      <c r="J21" s="11"/>
    </row>
    <row r="22" s="1" customFormat="1" ht="237" customHeight="1" spans="1:10">
      <c r="A22" s="11">
        <v>16</v>
      </c>
      <c r="B22" s="17" t="s">
        <v>25</v>
      </c>
      <c r="C22" s="15" t="s">
        <v>26</v>
      </c>
      <c r="D22" s="16" t="s">
        <v>16</v>
      </c>
      <c r="E22" s="17">
        <v>1750.28</v>
      </c>
      <c r="F22" s="17">
        <v>45</v>
      </c>
      <c r="G22" s="17">
        <f t="shared" si="1"/>
        <v>78762.6</v>
      </c>
      <c r="H22" s="12"/>
      <c r="I22" s="12"/>
      <c r="J22" s="11"/>
    </row>
    <row r="23" s="1" customFormat="1" ht="218" customHeight="1" spans="1:10">
      <c r="A23" s="11">
        <v>17</v>
      </c>
      <c r="B23" s="17" t="s">
        <v>27</v>
      </c>
      <c r="C23" s="15" t="s">
        <v>28</v>
      </c>
      <c r="D23" s="16" t="s">
        <v>16</v>
      </c>
      <c r="E23" s="17">
        <v>1750.28</v>
      </c>
      <c r="F23" s="17">
        <v>41.5</v>
      </c>
      <c r="G23" s="17">
        <f t="shared" si="1"/>
        <v>72636.62</v>
      </c>
      <c r="H23" s="12"/>
      <c r="I23" s="12"/>
      <c r="J23" s="11"/>
    </row>
    <row r="24" s="1" customFormat="1" spans="1:10">
      <c r="A24" s="13" t="s">
        <v>36</v>
      </c>
      <c r="B24" s="11"/>
      <c r="C24" s="11"/>
      <c r="D24" s="11"/>
      <c r="E24" s="17"/>
      <c r="F24" s="11"/>
      <c r="G24" s="11"/>
      <c r="H24" s="12"/>
      <c r="I24" s="12"/>
      <c r="J24" s="11"/>
    </row>
    <row r="25" s="1" customFormat="1" ht="322" customHeight="1" spans="1:10">
      <c r="A25" s="11">
        <v>18</v>
      </c>
      <c r="B25" s="18" t="s">
        <v>14</v>
      </c>
      <c r="C25" s="15" t="s">
        <v>15</v>
      </c>
      <c r="D25" s="19" t="s">
        <v>16</v>
      </c>
      <c r="E25" s="17">
        <v>9468</v>
      </c>
      <c r="F25" s="17">
        <f>12*4</f>
        <v>48</v>
      </c>
      <c r="G25" s="17">
        <f>F25*E25</f>
        <v>454464</v>
      </c>
      <c r="H25" s="12"/>
      <c r="I25" s="12"/>
      <c r="J25" s="11"/>
    </row>
    <row r="26" s="1" customFormat="1" ht="213" customHeight="1" spans="1:10">
      <c r="A26" s="11">
        <v>19</v>
      </c>
      <c r="B26" s="18" t="s">
        <v>17</v>
      </c>
      <c r="C26" s="15" t="s">
        <v>18</v>
      </c>
      <c r="D26" s="19" t="s">
        <v>16</v>
      </c>
      <c r="E26" s="17">
        <f>9468*2</f>
        <v>18936</v>
      </c>
      <c r="F26" s="17">
        <v>3</v>
      </c>
      <c r="G26" s="17">
        <f>F26*E26</f>
        <v>56808</v>
      </c>
      <c r="H26" s="12"/>
      <c r="I26" s="12"/>
      <c r="J26" s="11"/>
    </row>
    <row r="27" s="1" customFormat="1" ht="317" customHeight="1" spans="1:10">
      <c r="A27" s="11">
        <v>20</v>
      </c>
      <c r="B27" s="18" t="s">
        <v>37</v>
      </c>
      <c r="C27" s="15" t="s">
        <v>38</v>
      </c>
      <c r="D27" s="19" t="s">
        <v>16</v>
      </c>
      <c r="E27" s="17">
        <v>9468</v>
      </c>
      <c r="F27" s="17">
        <f>11*4</f>
        <v>44</v>
      </c>
      <c r="G27" s="17">
        <f t="shared" ref="G27:G33" si="2">F27*E27</f>
        <v>416592</v>
      </c>
      <c r="H27" s="12"/>
      <c r="I27" s="12"/>
      <c r="J27" s="11"/>
    </row>
    <row r="28" s="1" customFormat="1" ht="219" customHeight="1" spans="1:10">
      <c r="A28" s="11">
        <v>21</v>
      </c>
      <c r="B28" s="18" t="s">
        <v>39</v>
      </c>
      <c r="C28" s="15" t="s">
        <v>40</v>
      </c>
      <c r="D28" s="19" t="s">
        <v>16</v>
      </c>
      <c r="E28" s="17">
        <v>1030.56</v>
      </c>
      <c r="F28" s="20">
        <v>13.5</v>
      </c>
      <c r="G28" s="17">
        <f t="shared" si="2"/>
        <v>13912.56</v>
      </c>
      <c r="H28" s="12"/>
      <c r="I28" s="12"/>
      <c r="J28" s="11"/>
    </row>
    <row r="29" s="1" customFormat="1" ht="190" customHeight="1" spans="1:10">
      <c r="A29" s="11">
        <v>22</v>
      </c>
      <c r="B29" s="18" t="s">
        <v>41</v>
      </c>
      <c r="C29" s="15" t="s">
        <v>42</v>
      </c>
      <c r="D29" s="20" t="s">
        <v>43</v>
      </c>
      <c r="E29" s="17">
        <v>2061.11</v>
      </c>
      <c r="F29" s="20">
        <v>10</v>
      </c>
      <c r="G29" s="17">
        <f t="shared" si="2"/>
        <v>20611.1</v>
      </c>
      <c r="H29" s="12"/>
      <c r="I29" s="12"/>
      <c r="J29" s="11"/>
    </row>
    <row r="30" s="1" customFormat="1" ht="162" customHeight="1" spans="1:10">
      <c r="A30" s="11">
        <v>23</v>
      </c>
      <c r="B30" s="18" t="s">
        <v>44</v>
      </c>
      <c r="C30" s="15" t="s">
        <v>45</v>
      </c>
      <c r="D30" s="19" t="s">
        <v>16</v>
      </c>
      <c r="E30" s="17">
        <v>9468</v>
      </c>
      <c r="F30" s="20">
        <v>4</v>
      </c>
      <c r="G30" s="17">
        <f t="shared" si="2"/>
        <v>37872</v>
      </c>
      <c r="H30" s="12"/>
      <c r="I30" s="12"/>
      <c r="J30" s="11"/>
    </row>
    <row r="31" s="1" customFormat="1" spans="1:10">
      <c r="A31" s="13" t="s">
        <v>46</v>
      </c>
      <c r="B31" s="11"/>
      <c r="C31" s="11"/>
      <c r="D31" s="11"/>
      <c r="E31" s="17"/>
      <c r="F31" s="17"/>
      <c r="G31" s="17"/>
      <c r="H31" s="12"/>
      <c r="I31" s="12"/>
      <c r="J31" s="11"/>
    </row>
    <row r="32" s="1" customFormat="1" ht="330" customHeight="1" spans="1:10">
      <c r="A32" s="11">
        <v>24</v>
      </c>
      <c r="B32" s="18" t="s">
        <v>47</v>
      </c>
      <c r="C32" s="15" t="s">
        <v>33</v>
      </c>
      <c r="D32" s="19" t="s">
        <v>16</v>
      </c>
      <c r="E32" s="17">
        <f>5310+196.86</f>
        <v>5506.86</v>
      </c>
      <c r="F32" s="17">
        <f>65</f>
        <v>65</v>
      </c>
      <c r="G32" s="17">
        <f t="shared" si="2"/>
        <v>357945.9</v>
      </c>
      <c r="H32" s="12"/>
      <c r="I32" s="12"/>
      <c r="J32" s="11"/>
    </row>
    <row r="33" s="1" customFormat="1" ht="198" customHeight="1" spans="1:10">
      <c r="A33" s="11">
        <v>25</v>
      </c>
      <c r="B33" s="18" t="s">
        <v>17</v>
      </c>
      <c r="C33" s="15" t="s">
        <v>18</v>
      </c>
      <c r="D33" s="21" t="s">
        <v>16</v>
      </c>
      <c r="E33" s="17">
        <f>5310+196.86</f>
        <v>5506.86</v>
      </c>
      <c r="F33" s="17">
        <v>3</v>
      </c>
      <c r="G33" s="17">
        <f t="shared" si="2"/>
        <v>16520.58</v>
      </c>
      <c r="H33" s="12"/>
      <c r="I33" s="12"/>
      <c r="J33" s="11"/>
    </row>
    <row r="34" s="1" customFormat="1" spans="1:10">
      <c r="A34" s="13" t="s">
        <v>48</v>
      </c>
      <c r="B34" s="11"/>
      <c r="C34" s="11"/>
      <c r="D34" s="11"/>
      <c r="E34" s="11"/>
      <c r="F34" s="17"/>
      <c r="G34" s="17"/>
      <c r="H34" s="12"/>
      <c r="I34" s="12"/>
      <c r="J34" s="11"/>
    </row>
    <row r="35" s="1" customFormat="1" ht="198" customHeight="1" spans="1:10">
      <c r="A35" s="11">
        <v>26</v>
      </c>
      <c r="B35" s="18" t="s">
        <v>49</v>
      </c>
      <c r="C35" s="15" t="s">
        <v>50</v>
      </c>
      <c r="D35" s="21" t="s">
        <v>16</v>
      </c>
      <c r="E35" s="17">
        <v>2976.92</v>
      </c>
      <c r="F35" s="17">
        <v>18</v>
      </c>
      <c r="G35" s="17">
        <f>F35*E35</f>
        <v>53584.56</v>
      </c>
      <c r="H35" s="12"/>
      <c r="I35" s="12"/>
      <c r="J35" s="11"/>
    </row>
    <row r="36" s="1" customFormat="1" ht="319" customHeight="1" spans="1:10">
      <c r="A36" s="11">
        <v>27</v>
      </c>
      <c r="B36" s="18" t="s">
        <v>14</v>
      </c>
      <c r="C36" s="15" t="s">
        <v>15</v>
      </c>
      <c r="D36" s="21" t="s">
        <v>16</v>
      </c>
      <c r="E36" s="17">
        <v>2976.928</v>
      </c>
      <c r="F36" s="17">
        <f>12*4</f>
        <v>48</v>
      </c>
      <c r="G36" s="17">
        <f>F36*E36</f>
        <v>142892.544</v>
      </c>
      <c r="H36" s="12"/>
      <c r="I36" s="12"/>
      <c r="J36" s="11"/>
    </row>
    <row r="37" s="1" customFormat="1" ht="204" customHeight="1" spans="1:10">
      <c r="A37" s="11">
        <v>28</v>
      </c>
      <c r="B37" s="18" t="s">
        <v>17</v>
      </c>
      <c r="C37" s="15" t="s">
        <v>18</v>
      </c>
      <c r="D37" s="21" t="s">
        <v>16</v>
      </c>
      <c r="E37" s="17">
        <v>2976.928</v>
      </c>
      <c r="F37" s="17">
        <v>3</v>
      </c>
      <c r="G37" s="17">
        <f t="shared" ref="G37:G42" si="3">F37*E37</f>
        <v>8930.784</v>
      </c>
      <c r="H37" s="12"/>
      <c r="I37" s="12"/>
      <c r="J37" s="11"/>
    </row>
    <row r="38" s="1" customFormat="1" ht="326" customHeight="1" spans="1:10">
      <c r="A38" s="11">
        <v>29</v>
      </c>
      <c r="B38" s="18" t="s">
        <v>19</v>
      </c>
      <c r="C38" s="15" t="s">
        <v>20</v>
      </c>
      <c r="D38" s="21" t="s">
        <v>16</v>
      </c>
      <c r="E38" s="17">
        <v>2976.928</v>
      </c>
      <c r="F38" s="17">
        <f>10.5*6</f>
        <v>63</v>
      </c>
      <c r="G38" s="17">
        <f t="shared" si="3"/>
        <v>187546.464</v>
      </c>
      <c r="H38" s="12"/>
      <c r="I38" s="12"/>
      <c r="J38" s="11"/>
    </row>
    <row r="39" s="1" customFormat="1" ht="139" customHeight="1" spans="1:10">
      <c r="A39" s="11">
        <v>30</v>
      </c>
      <c r="B39" s="18" t="s">
        <v>21</v>
      </c>
      <c r="C39" s="15" t="s">
        <v>22</v>
      </c>
      <c r="D39" s="21" t="s">
        <v>16</v>
      </c>
      <c r="E39" s="17">
        <v>2976.928</v>
      </c>
      <c r="F39" s="17">
        <v>5</v>
      </c>
      <c r="G39" s="17">
        <f t="shared" si="3"/>
        <v>14884.64</v>
      </c>
      <c r="H39" s="12"/>
      <c r="I39" s="12"/>
      <c r="J39" s="11"/>
    </row>
    <row r="40" s="1" customFormat="1" ht="97" customHeight="1" spans="1:10">
      <c r="A40" s="11">
        <v>31</v>
      </c>
      <c r="B40" s="18" t="s">
        <v>23</v>
      </c>
      <c r="C40" s="15" t="s">
        <v>24</v>
      </c>
      <c r="D40" s="21" t="s">
        <v>16</v>
      </c>
      <c r="E40" s="17">
        <v>2976.928</v>
      </c>
      <c r="F40" s="17">
        <v>3</v>
      </c>
      <c r="G40" s="17">
        <f t="shared" si="3"/>
        <v>8930.784</v>
      </c>
      <c r="H40" s="12"/>
      <c r="I40" s="12"/>
      <c r="J40" s="11"/>
    </row>
    <row r="41" s="1" customFormat="1" spans="1:10">
      <c r="A41" s="13" t="s">
        <v>51</v>
      </c>
      <c r="B41" s="11"/>
      <c r="C41" s="11"/>
      <c r="D41" s="11"/>
      <c r="E41" s="11"/>
      <c r="F41" s="17"/>
      <c r="G41" s="17"/>
      <c r="H41" s="12"/>
      <c r="I41" s="12"/>
      <c r="J41" s="11"/>
    </row>
    <row r="42" s="1" customFormat="1" ht="233" customHeight="1" spans="1:10">
      <c r="A42" s="11">
        <v>32</v>
      </c>
      <c r="B42" s="17" t="s">
        <v>52</v>
      </c>
      <c r="C42" s="15" t="s">
        <v>53</v>
      </c>
      <c r="D42" s="17" t="s">
        <v>54</v>
      </c>
      <c r="E42" s="17">
        <v>8</v>
      </c>
      <c r="F42" s="17">
        <v>2000</v>
      </c>
      <c r="G42" s="17">
        <f t="shared" si="3"/>
        <v>16000</v>
      </c>
      <c r="H42" s="12"/>
      <c r="I42" s="12"/>
      <c r="J42" s="11"/>
    </row>
    <row r="43" s="2" customFormat="1" ht="32" customHeight="1" spans="1:10">
      <c r="A43" s="22"/>
      <c r="B43" s="11" t="s">
        <v>55</v>
      </c>
      <c r="C43" s="23"/>
      <c r="D43" s="23"/>
      <c r="E43" s="23"/>
      <c r="F43" s="23"/>
      <c r="G43" s="24">
        <f>SUM(G6:G42)</f>
        <v>9969226.659</v>
      </c>
      <c r="H43" s="25"/>
      <c r="I43" s="24">
        <f>SUM(I6:I42)</f>
        <v>0</v>
      </c>
      <c r="J43" s="28"/>
    </row>
    <row r="44" s="3" customFormat="1" ht="358" customHeight="1" spans="1:10">
      <c r="A44" s="26" t="s">
        <v>56</v>
      </c>
      <c r="B44" s="26"/>
      <c r="C44" s="26"/>
      <c r="D44" s="26"/>
      <c r="E44" s="26"/>
      <c r="F44" s="26"/>
      <c r="G44" s="26"/>
      <c r="H44" s="26"/>
      <c r="I44" s="26"/>
      <c r="J44" s="26"/>
    </row>
    <row r="45" s="3" customFormat="1" spans="1:9">
      <c r="A45" s="4"/>
      <c r="B45" s="5"/>
      <c r="C45" s="6"/>
      <c r="D45" s="4"/>
      <c r="E45" s="4"/>
      <c r="F45" s="4"/>
      <c r="G45" s="4"/>
      <c r="H45" s="7"/>
      <c r="I45" s="8"/>
    </row>
    <row r="46" s="3" customFormat="1" spans="1:9">
      <c r="A46" s="4"/>
      <c r="B46" s="5"/>
      <c r="C46" s="6"/>
      <c r="D46" s="4"/>
      <c r="E46" s="4"/>
      <c r="F46" s="4"/>
      <c r="G46" s="4"/>
      <c r="H46" s="7"/>
      <c r="I46" s="8"/>
    </row>
    <row r="47" s="3" customFormat="1" spans="1:9">
      <c r="A47" s="4"/>
      <c r="B47" s="5"/>
      <c r="C47" s="6"/>
      <c r="D47" s="4"/>
      <c r="E47" s="4"/>
      <c r="F47" s="4"/>
      <c r="G47" s="4"/>
      <c r="H47" s="7"/>
      <c r="I47" s="8"/>
    </row>
    <row r="48" s="3" customFormat="1" spans="1:9">
      <c r="A48" s="4"/>
      <c r="B48" s="5"/>
      <c r="C48" s="6"/>
      <c r="D48" s="4"/>
      <c r="E48" s="4"/>
      <c r="F48" s="4"/>
      <c r="G48" s="4"/>
      <c r="H48" s="7"/>
      <c r="I48" s="8"/>
    </row>
    <row r="49" s="3" customFormat="1" spans="1:9">
      <c r="A49" s="4"/>
      <c r="B49" s="5"/>
      <c r="C49" s="6"/>
      <c r="D49" s="4"/>
      <c r="E49" s="4"/>
      <c r="F49" s="4"/>
      <c r="G49" s="4"/>
      <c r="H49" s="7"/>
      <c r="I49" s="8"/>
    </row>
    <row r="50" s="3" customFormat="1" spans="1:9">
      <c r="A50" s="4"/>
      <c r="B50" s="5"/>
      <c r="C50" s="6"/>
      <c r="D50" s="4"/>
      <c r="E50" s="4"/>
      <c r="F50" s="4"/>
      <c r="G50" s="4"/>
      <c r="H50" s="7"/>
      <c r="I50" s="8"/>
    </row>
    <row r="51" s="3" customFormat="1" spans="1:9">
      <c r="A51" s="4"/>
      <c r="B51" s="5"/>
      <c r="C51" s="6"/>
      <c r="D51" s="4"/>
      <c r="E51" s="4"/>
      <c r="F51" s="4"/>
      <c r="G51" s="4"/>
      <c r="H51" s="7"/>
      <c r="I51" s="8"/>
    </row>
    <row r="52" s="3" customFormat="1" spans="1:9">
      <c r="A52" s="4"/>
      <c r="B52" s="5"/>
      <c r="C52" s="6"/>
      <c r="D52" s="4"/>
      <c r="E52" s="4"/>
      <c r="F52" s="4"/>
      <c r="G52" s="4"/>
      <c r="H52" s="7"/>
      <c r="I52" s="8"/>
    </row>
    <row r="53" s="3" customFormat="1" spans="1:9">
      <c r="A53" s="4"/>
      <c r="B53" s="5"/>
      <c r="C53" s="6"/>
      <c r="D53" s="4"/>
      <c r="E53" s="4"/>
      <c r="F53" s="4"/>
      <c r="G53" s="4"/>
      <c r="H53" s="7"/>
      <c r="I53" s="8"/>
    </row>
    <row r="54" s="3" customFormat="1" spans="1:9">
      <c r="A54" s="4"/>
      <c r="B54" s="5"/>
      <c r="C54" s="6"/>
      <c r="D54" s="4"/>
      <c r="E54" s="4"/>
      <c r="F54" s="4"/>
      <c r="G54" s="4"/>
      <c r="H54" s="7"/>
      <c r="I54" s="8"/>
    </row>
    <row r="55" s="3" customFormat="1" spans="1:9">
      <c r="A55" s="4"/>
      <c r="B55" s="5"/>
      <c r="C55" s="6"/>
      <c r="D55" s="4"/>
      <c r="E55" s="4"/>
      <c r="F55" s="4"/>
      <c r="G55" s="4"/>
      <c r="H55" s="7"/>
      <c r="I55" s="8"/>
    </row>
    <row r="56" s="3" customFormat="1" spans="1:9">
      <c r="A56" s="4"/>
      <c r="B56" s="5"/>
      <c r="C56" s="6"/>
      <c r="D56" s="4"/>
      <c r="E56" s="4"/>
      <c r="F56" s="4"/>
      <c r="G56" s="4"/>
      <c r="H56" s="7"/>
      <c r="I56" s="8"/>
    </row>
    <row r="57" s="3" customFormat="1" spans="1:9">
      <c r="A57" s="4"/>
      <c r="B57" s="5"/>
      <c r="C57" s="6"/>
      <c r="D57" s="4"/>
      <c r="E57" s="4"/>
      <c r="F57" s="4"/>
      <c r="G57" s="4"/>
      <c r="H57" s="7"/>
      <c r="I57" s="8"/>
    </row>
    <row r="58" s="3" customFormat="1" spans="1:9">
      <c r="A58" s="4"/>
      <c r="B58" s="5"/>
      <c r="C58" s="6"/>
      <c r="D58" s="4"/>
      <c r="E58" s="4"/>
      <c r="F58" s="4"/>
      <c r="G58" s="4"/>
      <c r="H58" s="7"/>
      <c r="I58" s="8"/>
    </row>
    <row r="59" s="3" customFormat="1" spans="1:9">
      <c r="A59" s="4"/>
      <c r="B59" s="5"/>
      <c r="C59" s="6"/>
      <c r="D59" s="4"/>
      <c r="E59" s="4"/>
      <c r="F59" s="4"/>
      <c r="G59" s="4"/>
      <c r="H59" s="7"/>
      <c r="I59" s="8"/>
    </row>
    <row r="60" s="3" customFormat="1" spans="1:9">
      <c r="A60" s="4"/>
      <c r="B60" s="5"/>
      <c r="C60" s="6"/>
      <c r="D60" s="4"/>
      <c r="E60" s="4"/>
      <c r="F60" s="4"/>
      <c r="G60" s="4"/>
      <c r="H60" s="7"/>
      <c r="I60" s="8"/>
    </row>
    <row r="61" s="3" customFormat="1" spans="1:9">
      <c r="A61" s="4"/>
      <c r="B61" s="5"/>
      <c r="C61" s="6"/>
      <c r="D61" s="4"/>
      <c r="E61" s="4"/>
      <c r="F61" s="4"/>
      <c r="G61" s="4"/>
      <c r="H61" s="7"/>
      <c r="I61" s="8"/>
    </row>
    <row r="62" s="3" customFormat="1" spans="1:9">
      <c r="A62" s="4"/>
      <c r="B62" s="5"/>
      <c r="C62" s="6"/>
      <c r="D62" s="4"/>
      <c r="E62" s="4"/>
      <c r="F62" s="4"/>
      <c r="G62" s="4"/>
      <c r="H62" s="7"/>
      <c r="I62" s="8"/>
    </row>
    <row r="63" s="3" customFormat="1" spans="1:9">
      <c r="A63" s="4"/>
      <c r="B63" s="5"/>
      <c r="C63" s="6"/>
      <c r="D63" s="4"/>
      <c r="E63" s="4"/>
      <c r="F63" s="4"/>
      <c r="G63" s="4"/>
      <c r="H63" s="7"/>
      <c r="I63" s="8"/>
    </row>
    <row r="64" s="3" customFormat="1" spans="1:9">
      <c r="A64" s="4"/>
      <c r="B64" s="5"/>
      <c r="C64" s="6"/>
      <c r="D64" s="4"/>
      <c r="E64" s="4"/>
      <c r="F64" s="4"/>
      <c r="G64" s="4"/>
      <c r="H64" s="7"/>
      <c r="I64" s="8"/>
    </row>
    <row r="65" s="3" customFormat="1" spans="1:9">
      <c r="A65" s="4"/>
      <c r="B65" s="5"/>
      <c r="C65" s="6"/>
      <c r="D65" s="4"/>
      <c r="E65" s="4"/>
      <c r="F65" s="4"/>
      <c r="G65" s="4"/>
      <c r="H65" s="7"/>
      <c r="I65" s="8"/>
    </row>
    <row r="66" s="3" customFormat="1" spans="1:9">
      <c r="A66" s="4"/>
      <c r="B66" s="5"/>
      <c r="C66" s="6"/>
      <c r="D66" s="4"/>
      <c r="E66" s="4"/>
      <c r="F66" s="4"/>
      <c r="G66" s="4"/>
      <c r="H66" s="7"/>
      <c r="I66" s="8"/>
    </row>
    <row r="67" s="3" customFormat="1" spans="1:9">
      <c r="A67" s="4"/>
      <c r="B67" s="5"/>
      <c r="C67" s="6"/>
      <c r="D67" s="4"/>
      <c r="E67" s="4"/>
      <c r="F67" s="4"/>
      <c r="G67" s="4"/>
      <c r="H67" s="7"/>
      <c r="I67" s="8"/>
    </row>
    <row r="68" s="3" customFormat="1" spans="1:9">
      <c r="A68" s="4"/>
      <c r="B68" s="5"/>
      <c r="C68" s="6"/>
      <c r="D68" s="4"/>
      <c r="E68" s="4"/>
      <c r="F68" s="4"/>
      <c r="G68" s="4"/>
      <c r="H68" s="7"/>
      <c r="I68" s="8"/>
    </row>
    <row r="69" s="3" customFormat="1" spans="1:9">
      <c r="A69" s="4"/>
      <c r="B69" s="5"/>
      <c r="C69" s="6"/>
      <c r="D69" s="4"/>
      <c r="E69" s="4"/>
      <c r="F69" s="4"/>
      <c r="G69" s="4"/>
      <c r="H69" s="7"/>
      <c r="I69" s="8"/>
    </row>
    <row r="70" s="3" customFormat="1" spans="1:9">
      <c r="A70" s="4"/>
      <c r="B70" s="5"/>
      <c r="C70" s="6"/>
      <c r="D70" s="4"/>
      <c r="E70" s="4"/>
      <c r="F70" s="4"/>
      <c r="G70" s="4"/>
      <c r="H70" s="7"/>
      <c r="I70" s="8"/>
    </row>
    <row r="71" s="3" customFormat="1" spans="1:9">
      <c r="A71" s="4"/>
      <c r="B71" s="5"/>
      <c r="C71" s="6"/>
      <c r="D71" s="4"/>
      <c r="E71" s="4"/>
      <c r="F71" s="4"/>
      <c r="G71" s="4"/>
      <c r="H71" s="7"/>
      <c r="I71" s="8"/>
    </row>
    <row r="72" s="3" customFormat="1" spans="1:9">
      <c r="A72" s="4"/>
      <c r="B72" s="5"/>
      <c r="C72" s="6"/>
      <c r="D72" s="4"/>
      <c r="E72" s="4"/>
      <c r="F72" s="4"/>
      <c r="G72" s="4"/>
      <c r="H72" s="7"/>
      <c r="I72" s="8"/>
    </row>
    <row r="73" s="3" customFormat="1" spans="1:9">
      <c r="A73" s="4"/>
      <c r="B73" s="5"/>
      <c r="C73" s="6"/>
      <c r="D73" s="4"/>
      <c r="E73" s="4"/>
      <c r="F73" s="4"/>
      <c r="G73" s="4"/>
      <c r="H73" s="7"/>
      <c r="I73" s="8"/>
    </row>
    <row r="74" s="3" customFormat="1" spans="1:9">
      <c r="A74" s="4"/>
      <c r="B74" s="5"/>
      <c r="C74" s="6"/>
      <c r="D74" s="4"/>
      <c r="E74" s="4"/>
      <c r="F74" s="4"/>
      <c r="G74" s="4"/>
      <c r="H74" s="7"/>
      <c r="I74" s="8"/>
    </row>
    <row r="75" s="3" customFormat="1" spans="1:9">
      <c r="A75" s="4"/>
      <c r="B75" s="5"/>
      <c r="C75" s="6"/>
      <c r="D75" s="4"/>
      <c r="E75" s="4"/>
      <c r="F75" s="4"/>
      <c r="G75" s="4"/>
      <c r="H75" s="7"/>
      <c r="I75" s="8"/>
    </row>
    <row r="76" s="3" customFormat="1" spans="1:9">
      <c r="A76" s="4"/>
      <c r="B76" s="5"/>
      <c r="C76" s="6"/>
      <c r="D76" s="4"/>
      <c r="E76" s="4"/>
      <c r="F76" s="4"/>
      <c r="G76" s="4"/>
      <c r="H76" s="7"/>
      <c r="I76" s="8"/>
    </row>
    <row r="77" s="3" customFormat="1" spans="1:9">
      <c r="A77" s="4"/>
      <c r="B77" s="5"/>
      <c r="C77" s="6"/>
      <c r="D77" s="4"/>
      <c r="E77" s="4"/>
      <c r="F77" s="4"/>
      <c r="G77" s="4"/>
      <c r="H77" s="7"/>
      <c r="I77" s="8"/>
    </row>
    <row r="78" s="3" customFormat="1" spans="1:9">
      <c r="A78" s="4"/>
      <c r="B78" s="5"/>
      <c r="C78" s="6"/>
      <c r="D78" s="4"/>
      <c r="E78" s="4"/>
      <c r="F78" s="4"/>
      <c r="G78" s="4"/>
      <c r="H78" s="7"/>
      <c r="I78" s="8"/>
    </row>
    <row r="79" s="3" customFormat="1" spans="1:9">
      <c r="A79" s="4"/>
      <c r="B79" s="5"/>
      <c r="C79" s="6"/>
      <c r="D79" s="4"/>
      <c r="E79" s="4"/>
      <c r="F79" s="4"/>
      <c r="G79" s="4"/>
      <c r="H79" s="7"/>
      <c r="I79" s="8"/>
    </row>
    <row r="80" s="3" customFormat="1" spans="1:9">
      <c r="A80" s="4"/>
      <c r="B80" s="5"/>
      <c r="C80" s="6"/>
      <c r="D80" s="4"/>
      <c r="E80" s="4"/>
      <c r="F80" s="4"/>
      <c r="G80" s="4"/>
      <c r="H80" s="7"/>
      <c r="I80" s="8"/>
    </row>
    <row r="81" s="3" customFormat="1" spans="1:9">
      <c r="A81" s="4"/>
      <c r="B81" s="5"/>
      <c r="C81" s="6"/>
      <c r="D81" s="4"/>
      <c r="E81" s="4"/>
      <c r="F81" s="4"/>
      <c r="G81" s="4"/>
      <c r="H81" s="7"/>
      <c r="I81" s="8"/>
    </row>
    <row r="82" s="3" customFormat="1" spans="1:9">
      <c r="A82" s="4"/>
      <c r="B82" s="5"/>
      <c r="C82" s="6"/>
      <c r="D82" s="4"/>
      <c r="E82" s="4"/>
      <c r="F82" s="4"/>
      <c r="G82" s="4"/>
      <c r="H82" s="7"/>
      <c r="I82" s="8"/>
    </row>
    <row r="83" s="3" customFormat="1" spans="1:9">
      <c r="A83" s="4"/>
      <c r="B83" s="5"/>
      <c r="C83" s="6"/>
      <c r="D83" s="4"/>
      <c r="E83" s="4"/>
      <c r="F83" s="4"/>
      <c r="G83" s="4"/>
      <c r="H83" s="7"/>
      <c r="I83" s="8"/>
    </row>
    <row r="84" s="3" customFormat="1" spans="1:9">
      <c r="A84" s="4"/>
      <c r="B84" s="5"/>
      <c r="C84" s="6"/>
      <c r="D84" s="4"/>
      <c r="E84" s="4"/>
      <c r="F84" s="4"/>
      <c r="G84" s="4"/>
      <c r="H84" s="7"/>
      <c r="I84" s="8"/>
    </row>
    <row r="85" s="3" customFormat="1" spans="1:9">
      <c r="A85" s="4"/>
      <c r="B85" s="5"/>
      <c r="C85" s="6"/>
      <c r="D85" s="4"/>
      <c r="E85" s="4"/>
      <c r="F85" s="4"/>
      <c r="G85" s="4"/>
      <c r="H85" s="7"/>
      <c r="I85" s="8"/>
    </row>
    <row r="86" s="3" customFormat="1" spans="1:9">
      <c r="A86" s="4"/>
      <c r="B86" s="5"/>
      <c r="C86" s="6"/>
      <c r="D86" s="4"/>
      <c r="E86" s="4"/>
      <c r="F86" s="4"/>
      <c r="G86" s="4"/>
      <c r="H86" s="7"/>
      <c r="I86" s="8"/>
    </row>
    <row r="87" s="3" customFormat="1" spans="1:9">
      <c r="A87" s="4"/>
      <c r="B87" s="5"/>
      <c r="C87" s="6"/>
      <c r="D87" s="4"/>
      <c r="E87" s="4"/>
      <c r="F87" s="4"/>
      <c r="G87" s="4"/>
      <c r="H87" s="7"/>
      <c r="I87" s="8"/>
    </row>
  </sheetData>
  <mergeCells count="15">
    <mergeCell ref="A1:J1"/>
    <mergeCell ref="F2:G2"/>
    <mergeCell ref="H2:I2"/>
    <mergeCell ref="B43:F43"/>
    <mergeCell ref="A44:J44"/>
    <mergeCell ref="A2:A4"/>
    <mergeCell ref="B2:B4"/>
    <mergeCell ref="C2:C4"/>
    <mergeCell ref="D2:D4"/>
    <mergeCell ref="E2:E4"/>
    <mergeCell ref="F3:F4"/>
    <mergeCell ref="G3:G4"/>
    <mergeCell ref="H3:H4"/>
    <mergeCell ref="I3:I4"/>
    <mergeCell ref="J2:J4"/>
  </mergeCells>
  <pageMargins left="0.156944444444444" right="0.196527777777778" top="0.156944444444444" bottom="0.156944444444444" header="0.156944444444444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林凡燕</cp:lastModifiedBy>
  <dcterms:created xsi:type="dcterms:W3CDTF">2026-02-04T06:47:00Z</dcterms:created>
  <dcterms:modified xsi:type="dcterms:W3CDTF">2026-07-20T09:21:32Z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4FDCD30237234A4FAC487AFAA1319889_13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