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2" sheetId="2" r:id="rId1"/>
  </sheets>
  <definedNames>
    <definedName name="_xlnm._FilterDatabase" localSheetId="0" hidden="1">Sheet2!$A$1:$J$46</definedName>
  </definedNames>
  <calcPr calcId="144525"/>
</workbook>
</file>

<file path=xl/sharedStrings.xml><?xml version="1.0" encoding="utf-8"?>
<sst xmlns="http://schemas.openxmlformats.org/spreadsheetml/2006/main" count="138" uniqueCount="88">
  <si>
    <t>2025年“E”项目钢构及格栅制安工程量清单及报价表</t>
  </si>
  <si>
    <t>序号</t>
  </si>
  <si>
    <t>项目名称</t>
  </si>
  <si>
    <t>项目特征</t>
  </si>
  <si>
    <t>计量
单位</t>
  </si>
  <si>
    <t>工程量</t>
  </si>
  <si>
    <t>金额（元）</t>
  </si>
  <si>
    <t/>
  </si>
  <si>
    <t>全费用单价限价</t>
  </si>
  <si>
    <t>合价</t>
  </si>
  <si>
    <t>班组所报单价</t>
  </si>
  <si>
    <t>备注</t>
  </si>
  <si>
    <t>一</t>
  </si>
  <si>
    <t>廊架</t>
  </si>
  <si>
    <t>预埋柱脚铁件</t>
  </si>
  <si>
    <t>1.铁件材质：底板、加劲板Q355B；
2.底板规格：450×450×20mm；
3.锚栓要求：M20锚栓带螺纹、带弯钩，锚栓垫板为60×60×16mm，双螺母及调平螺母，深入基础600mm；
4.包含：包含主材费、辅材费、制作安装、基础及预埋件施工、成品保护及材料到场后的二次转运、检测等该工序所需的所有费用。</t>
  </si>
  <si>
    <t>t</t>
  </si>
  <si>
    <t>镀锌矩管格栅墙（弧形）</t>
  </si>
  <si>
    <t>1.墙面矩管要求：30×30×2.5mm，间距30mm，上下错位；
2.上下横管要求：30×30×2.5mm或自行深化设计考虑；
3.固定方式：焊接牢固，衬管及加固件自行综合考虑；
4.面饰要求：咖啡色氟碳漆，遍数自行深化考虑；
5.包含：主材费、辅材费、半成品制作安装、成品制作安装、喷漆保护、成品保护及材料到场后的二次转运、检测、深化设计费等该工序所需的所有费用。
6.计量方式：矩管形成外接矩形面积计量，不扣除内空矩管面积。</t>
  </si>
  <si>
    <t>m2</t>
  </si>
  <si>
    <t>2mm厚镀锌钢板（含氟碳漆）造型包梁</t>
  </si>
  <si>
    <t>1.镀锌钢板厚度：2mm；
2.面层：除锈后进行氟碳漆喷涂，包含除锈漆一般，氟碳漆底漆、面漆各两遍；
3.固定方式：焊接牢固，衬管及加固件自行综合考虑，缝口处打磨处理；
4.包含：主材费、辅材费、半成品制作安装、成品制作安装、喷漆保护、成品保护及材料到场后的二次转运、检测、深化设计费等该工序所需的所有费用。</t>
  </si>
  <si>
    <t>亭廊镀锌格栅（含镀锌钢字体）</t>
  </si>
  <si>
    <t>1.宽度：465mm~520mm；
2.高度：外饰面高度2430mm，包含上下固定钢管；
3.固定方式：焊接牢固，自行综合考虑；
4.面饰要求：咖啡色氟碳漆，遍数自行深化考虑，含字体制作焊接，字体大小深化确认；
5.包含：主材费、辅材费、半成品制作安装、成品制作安装、喷漆保护、成品保护及材料到场后的二次转运、检测、深化设计费等该工序所需的所有费用。
6.计量方式：按双方确认的深化设计图以个计量。</t>
  </si>
  <si>
    <t>个</t>
  </si>
  <si>
    <t>亭廊镀锌墙板格栅展示板（含展示板内容）</t>
  </si>
  <si>
    <t>1.宽度：465mm~520mm；
2.高度：外饰面高度2430mm，包含上下固定钢管；
3.固定方式：焊接牢固，自行综合考虑；
4.面饰要求：咖啡色氟碳漆，遍数自行深化考虑，含展示板安装，展示内容，深化确认，自行考虑在单价中；
5.包含：主材费、辅材费、半成品制作安装、成品制作安装、喷漆保护、成品保护及材料到场后的二次转运、检测、深化设计费等该工序所需的所有费用。
6.计量方式：按双方确认的深化设计图以个计量。</t>
  </si>
  <si>
    <t>旋转宣传牌</t>
  </si>
  <si>
    <t>1.高度：外饰面高度2430mm，包含上下固定钢管；
2.固定方式：焊接牢固，自行综合考虑；
3.面饰要求：旋转镀锌钢板（带旋转功能）；单块钢板宽度大于210mm，高度大于297mm，双面装饰并喷漆，样式详效果图要求，深化设计等自行考虑在单价中；
4.包含：主材费、辅材费、半成品制作安装、成品制作安装、喷漆保护、成品保护及材料到场后的二次转运、检测、深化设计费等该工序所需的所有费用。
5.计量方式：按双方确认的深化设计图以个计量。</t>
  </si>
  <si>
    <t>串</t>
  </si>
  <si>
    <t>成品镀锌矩管-钢梁</t>
  </si>
  <si>
    <t>1、规格型号：综合；
2.除锈要求：手工除锈或喷砂除锈，满足GB/T8923.1-2011中SA2.5级标准；
3.底漆：一遍，铁红C53-31红丹醇酸防锈漆，涂层25~30um；
3.中间漆：二遍，云铁醇酸防锈漆，厚度50~60um；
4.面漆：二遍，C04-42醇酸调和漆（颜色详效果图）；厚度40~50um；
5.其他：包含钢构件半成品处理、安装、面漆现场喷涂防护保护、防污染等施工内容；
6.计量方式：成品构件安装后理论钢构重量计量结算；</t>
  </si>
  <si>
    <t>成品镀锌矩管-钢柱</t>
  </si>
  <si>
    <t>2mm厚镀锌钢板包柱，面饰咖啡色氟碳漆</t>
  </si>
  <si>
    <t>6+0.76PVB+6钢化夹胶玻璃天棚</t>
  </si>
  <si>
    <t>1.玻璃品种：6+0.76PVB+6双面钢化夹胶玻璃天棚，防自爆；
2.边框：15×30×2铝合金附框，M6自攻自钻螺钉固定；
3.嵌缝要求：泡沫棒、密封胶详设计图纸自行考虑在单价中；
4.安装部位：天棚</t>
  </si>
  <si>
    <t>脚手架</t>
  </si>
  <si>
    <t xml:space="preserve">1.脚手架类型：综合；
2.搭设区域：廊架；
3.搭设高度、超高要求：自行现场踏勘考虑；不应现场是否存在结构层还是面层为工作面变化调整费用
</t>
  </si>
  <si>
    <t>项</t>
  </si>
  <si>
    <t>二</t>
  </si>
  <si>
    <t>车棚</t>
  </si>
  <si>
    <t>切缝</t>
  </si>
  <si>
    <t>1.切缝位置：混凝土地面；
2.切缝厚度：综合；
3.其他：加水抑尘切缝；</t>
  </si>
  <si>
    <t>m</t>
  </si>
  <si>
    <t>破碎地面</t>
  </si>
  <si>
    <t>1.破碎厚度：200mm以内；
2.破碎方式：自行考虑；
3.其他：包含破碎起挖，其中破碎时防溅射破碎，飞溅碎石采用挡板防护
4.清理外运：投标人自行清运出场，弃置消纳费考虑在报价中</t>
  </si>
  <si>
    <t>基础土石方开挖</t>
  </si>
  <si>
    <t>1.土石类别：各类土、石综合
2.开挖类型：沟槽、基坑、场平综合
3.开挖或开凿深度：按设计要求
4.基底摊座要求：综合，由投标人综合考虑
5.开挖方式、装土方式：综合，由投标人综合考虑
6.土、石渣场内运输方式及运距：弃土包含上车费用，利旧回填土包含堆土防污染措施，投标人自行确定</t>
  </si>
  <si>
    <t>m3</t>
  </si>
  <si>
    <t>土石方回填</t>
  </si>
  <si>
    <t>1.回填土质要求：回填后面层平整，严禁选用建筑垃圾土，淤泥、盐碱土，受重金属污染或其他有害成分的土壤；
2.取土运距：场内，投标人自行考虑；
3.回填厚度、位置：满足设计要求，回填位置包含沟槽、基坑、场平；
4.其他：回填前土方筛细、拍挖铲细，筛料清运，营养土拌合，营养土由甲方提供；</t>
  </si>
  <si>
    <t>土石方、建渣外运弃置</t>
  </si>
  <si>
    <t>1、弃置运距：投标人自行考虑
2、弃置消纳费：投标人自行考虑；
3、其他：装运上车点自行考虑，装运车辆轮胎场内自行清理、车厢防漏洒、车辆外观行车要求、夜间行驶等投标人自行考虑</t>
  </si>
  <si>
    <t>商品混凝土垫层 C15</t>
  </si>
  <si>
    <t xml:space="preserve">1.混凝土强度等级及种类：C15商品砼
2.砼运输方式、运距、砼泵送方式及浇筑:由投标人自行考虑在投标报价中
</t>
  </si>
  <si>
    <t>商品混凝土基础 C30</t>
  </si>
  <si>
    <t>1.部位：混凝土基础、条形基础、独立基础、筏板基础、构件基础；
2.混凝土强度等级：C30商品砼，浇筑方式投标人自行考虑，包含在综合单价内，不再另计；</t>
  </si>
  <si>
    <t>商品混凝土基础梁 C30</t>
  </si>
  <si>
    <t>1.部位：地梁
2.混凝土强度等级：C30商品砼，浇筑方式投标人自行考虑，包含在综合单价内，不再另计；</t>
  </si>
  <si>
    <t>混凝土模板安拆</t>
  </si>
  <si>
    <t>1.支模高度：综合
2.模板和超高模板类型：木模、组合钢模板、竹胶合板等综合
3.支架材料：钢管、竹、木支架综合，断面尺寸、材质、工艺等符合设计和施工验收规范要求                                                               4.材料一次性摊销、场内运输、转运费用已综合考虑在单价中</t>
  </si>
  <si>
    <t>垫层模板</t>
  </si>
  <si>
    <t>1.支模高度：综合
2.模板和超高模板类型：木模、组合钢模板、竹胶合板等综合
3.支架材料：钢管、竹、木支架综合，断面尺寸、材质、工艺等符合设计和施工验收规范要求                                                               4.材料一次性摊销场内运输、转运费用已综合考虑在单价中</t>
  </si>
  <si>
    <t>现浇构件钢筋制安型号综合</t>
  </si>
  <si>
    <t xml:space="preserve">1.钢筋种类、规格：钢筋规格综合；
2.钢筋连接方式：各种连接方式、套筒连接等投标人综合考虑在报价中；
3.部位：台阶混凝土基础及台阶地梁；
4.弧形构件钢筋增加的费用，由投标人综合考虑，进入综合单价中
</t>
  </si>
  <si>
    <t>预埋铁件</t>
  </si>
  <si>
    <t xml:space="preserve">1.钢材种类.规格：综合
2.铁件尺寸：综合
3.其它：满足设计、现行技术、质量、施工验收规范要求及招标文件技术标准的要求
</t>
  </si>
  <si>
    <t>1、规格型号：材质为355B，规格型号综合；
2.除锈要求：手工除锈或喷砂除锈，满足GB/T8923.1-2011中SA2.5级标准；
3.底漆：一遍，铁红C53-31红丹醇酸防锈漆，涂层25~30um；
3.中间漆：二遍，云铁醇酸防锈漆，厚度50~60um；
4.面漆：二遍，深灰色氟碳漆；
5.其他：包含钢构件半成品处理、安装、面漆现场喷涂防护保护、防污染等施工内容；
6.计量方式：成品构件安装后理论钢构重量计量结算；</t>
  </si>
  <si>
    <t>1、规格型号：Q355B，200×150×8×8mm；
2.除锈要求：手工除锈或喷砂除锈，满足GB/T8923.1-2011中SA2.5级标准；
3.底漆：一遍，铁红C53-31红丹醇酸防锈漆，涂层25~30um；
3.中间漆：二遍，云铁醇酸防锈漆，厚度50~60um；
4.面漆：二遍，深灰色氟碳漆；
5.其他：包含钢构件半成品处理、安装、面漆现场喷涂防护保护、防污染等施工内容；
6.计量方式：成品构件安装后理论钢构重量计量结算；</t>
  </si>
  <si>
    <t>20mm厚PC耐力板</t>
  </si>
  <si>
    <t>1.顶篷面板规格：20mm厚PC耐力板，选型定样确认；
2.固定方式：综合，包含玻璃脚垫，耐候胶密封；</t>
  </si>
  <si>
    <t>300mm高白色成品停车架</t>
  </si>
  <si>
    <t>1.材料规格：300mm高白色成品停车架，选型定样确认；
2.固定方式：M8膨胀螺栓固定；
3.基础：300×200C20混凝土通长设置；
4.基底场平：素土夯实,夯实系数大于0.94
5.计量方式：白色成品停车架延长米计量结算</t>
  </si>
  <si>
    <t xml:space="preserve">1.脚手架类型：综合；
2.搭设区域：车棚；
3.搭设高度、超高要求：自行现场踏勘考虑；不应现场是否存在结构层还是面层为工作面变化调整费用
</t>
  </si>
  <si>
    <t>三</t>
  </si>
  <si>
    <t>箱变格栅</t>
  </si>
  <si>
    <t>1、切缝位置：混凝土地面；
2、切缝厚度：综合；
3、其他：加水抑尘切缝；</t>
  </si>
  <si>
    <t>1、破碎厚度：200mm以内；
2、破碎方式：自行考虑；
3、其他：包含破碎起挖、清运，其中破碎时防溅射破碎，飞溅碎石采用挡板防护
4、清理外运：投标人自行清运出场，弃置消纳费考虑在报价中</t>
  </si>
  <si>
    <t>1.混凝土强度等级及种类：商品混凝土 C30 
2.砼运输方式、运距、砼泵送方式及浇筑:由投标人自行考虑在投标报价中
3.其它：满足设计、现行技术、质量、施工验收规范要求及招标文件技术标准的要求</t>
  </si>
  <si>
    <t>80×80×5镀锌矩管立柱，面喷灰色氟碳漆</t>
  </si>
  <si>
    <t>1、规格型号：Q355B，80×80×5mm；
2.除锈要求：手工除锈或喷砂除锈，满足GB/T8923.1-2011中SA2.5级标准；
3.底漆：一遍，铁红C53-31红丹醇酸防锈漆，涂层25~30um；
3.中间漆：二遍，云铁醇酸防锈漆，厚度50~60um；
4.面漆：二遍，深灰色氟碳漆；
5.其他：包含钢构件半成品处理、安装、面漆现场喷涂防护保护、防污染等施工内容；
6.计量方式：成品构件安装后理论钢构重量计量结算；</t>
  </si>
  <si>
    <t>铝方通格栅</t>
  </si>
  <si>
    <t>1.格栅管材型号：立管100×30×0.9灰色铝方通，变高50×30×0.9铝方通，横向拉结100×30×0.9灰色铝方通，含焊接短管，面管重叠造型；
2.焊接要求：焊接牢固，焊接处需打磨刷漆无痕处理，采用AB胶粘结前需进行焊点加固；
3.包含隐形门制作，门洞宽不小于900mm，高度不小于2000mm；
4.其他：格栅造型详SD-2.01.1、SD-2.01.2，包含深化设计，选样定样，效果图出具及修改等费用，综合考虑在报价中</t>
  </si>
  <si>
    <t>304不锈钢LOGO标牌</t>
  </si>
  <si>
    <t>1.LOGO要求：阴刻1mm深，面饰白色金属漆；
2.字体要求：3mm304不锈钢字体，字体电镀白色；
3.底板：610×370×3mm厚304不锈钢，电镀香槟金；
4.其他：LOGO及字体内容想SD-2.01.2，包含深化设计，选样定样，效果图出具及修改，以及LOGO及字体不同区域样式调整的修改（字体小于8个字）等费用，综合考虑在报价中</t>
  </si>
  <si>
    <t>组</t>
  </si>
  <si>
    <t>合计</t>
  </si>
  <si>
    <t xml:space="preserve">注：
1.工程量计算规则：除已注明清单计量规则外，按四川省2020定额计量规则计算。
2.投标人根据施工图、施工工艺、工序及国家最新现行规范、自行踏勘现场后综合考虑进行报价，结算时单价不作调整;
3.全费用综合单价包含人工费、所有材料费（含辅材和周转材料费）、机械设备费、工具器具费、临时设施及措施费、小型机械转运材料降效费、大型机械进出场及场内转运费、单独使用发电机费、甲供材二次转运费、吊装费、规费、管理费、配合费、安全文明施工费、以及各种风险费、保险费、施工过程中办理的各种手续费、降水费、排水费、各种检测费、利润、税费等完成该工作所需的全部费用，结算时无论涨跌、工程量增减或其它任何风险因素，均不作调整。                                                                                                                            
4.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3）防尘网由乙方自行提供，投标单位安排人员进行覆盖、回收、现场转移等；所有成品保护有承包人提供。
5.该综合单价已包括垃圾外运、消纳费用，承包人自行综合在已有清单中考虑，未列入清单考虑在相应的每项报价中。                            
6.施工中用电由投标人采用发电机发电，所用临时配电箱、用电线路、开关箱、机具等所有材料、设备及安装费用含在综合单价中。                                                                                                                                                                                                                                                                                                             
7.本项目为拆建市政工程，工程量零星或部位位置零星，投标人不得以现场零星工程量为由调整全费用综合单价或以漏项清单处理提出索赔，定额规则仅适用计量，本项目是否为零星项目由投标人考虑在全费用综合单价中，结算不予以调整。  
8.本次采用全费用单价报价形式，最高限价为654079.07元，施工单位所报价高于最高限价的为无效报价，采购人不予接受。同时在工程量清单中公布最高全费用单价限价，施工单位的全费用单价也不得超过最高全费用单价限价，否则，采购人将予以拒绝。
9.开具的发票为增值税专票（税率为9%）。
                                                                                                   报价单位（公章）：
                                                                                                   法人或委托代理人及电话：
                                                                                                   时间：                                          </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</si>
</sst>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30">
    <font>
      <sz val="11"/>
      <color theme="1"/>
      <name val="宋体"/>
      <charset val="134"/>
      <scheme val="minor"/>
    </font>
    <font>
      <b/>
      <sz val="18"/>
      <color theme="1"/>
      <name val="宋体"/>
      <charset val="134"/>
      <scheme val="minor"/>
    </font>
    <font>
      <sz val="10"/>
      <color indexed="8"/>
      <name val="宋体"/>
      <charset val="134"/>
    </font>
    <font>
      <sz val="10"/>
      <color theme="1"/>
      <name val="宋体"/>
      <charset val="134"/>
      <scheme val="minor"/>
    </font>
    <font>
      <b/>
      <sz val="10"/>
      <color theme="1"/>
      <name val="宋体"/>
      <charset val="134"/>
      <scheme val="minor"/>
    </font>
    <font>
      <sz val="12"/>
      <color indexed="8"/>
      <name val="宋体"/>
      <charset val="134"/>
    </font>
    <font>
      <sz val="10"/>
      <color theme="1"/>
      <name val="宋体"/>
      <charset val="134"/>
    </font>
    <font>
      <sz val="10"/>
      <name val="宋体"/>
      <charset val="134"/>
    </font>
    <font>
      <sz val="10"/>
      <color indexed="0"/>
      <name val="仿宋"/>
      <charset val="134"/>
    </font>
    <font>
      <sz val="12"/>
      <color indexed="0"/>
      <name val="仿宋"/>
      <charset val="134"/>
    </font>
    <font>
      <sz val="12"/>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3"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0" borderId="0" applyNumberFormat="0" applyBorder="0" applyAlignment="0" applyProtection="0">
      <alignment vertical="center"/>
    </xf>
    <xf numFmtId="0" fontId="17" fillId="0" borderId="5" applyNumberFormat="0" applyFill="0" applyAlignment="0" applyProtection="0">
      <alignment vertical="center"/>
    </xf>
    <xf numFmtId="0" fontId="14" fillId="11" borderId="0" applyNumberFormat="0" applyBorder="0" applyAlignment="0" applyProtection="0">
      <alignment vertical="center"/>
    </xf>
    <xf numFmtId="0" fontId="23" fillId="12" borderId="6" applyNumberFormat="0" applyAlignment="0" applyProtection="0">
      <alignment vertical="center"/>
    </xf>
    <xf numFmtId="0" fontId="24" fillId="12" borderId="2" applyNumberFormat="0" applyAlignment="0" applyProtection="0">
      <alignment vertical="center"/>
    </xf>
    <xf numFmtId="0" fontId="25" fillId="13" borderId="7"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24">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177" fontId="7"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160655</xdr:colOff>
      <xdr:row>5</xdr:row>
      <xdr:rowOff>55880</xdr:rowOff>
    </xdr:from>
    <xdr:to>
      <xdr:col>9</xdr:col>
      <xdr:colOff>1282065</xdr:colOff>
      <xdr:row>5</xdr:row>
      <xdr:rowOff>2017395</xdr:rowOff>
    </xdr:to>
    <xdr:pic>
      <xdr:nvPicPr>
        <xdr:cNvPr id="2" name="图片 1"/>
        <xdr:cNvPicPr>
          <a:picLocks noChangeAspect="1"/>
        </xdr:cNvPicPr>
      </xdr:nvPicPr>
      <xdr:blipFill>
        <a:blip r:embed="rId1"/>
        <a:stretch>
          <a:fillRect/>
        </a:stretch>
      </xdr:blipFill>
      <xdr:spPr>
        <a:xfrm>
          <a:off x="9046210" y="2846705"/>
          <a:ext cx="1121410" cy="1961515"/>
        </a:xfrm>
        <a:prstGeom prst="rect">
          <a:avLst/>
        </a:prstGeom>
        <a:noFill/>
        <a:ln w="9525">
          <a:noFill/>
        </a:ln>
      </xdr:spPr>
    </xdr:pic>
    <xdr:clientData/>
  </xdr:twoCellAnchor>
  <xdr:twoCellAnchor editAs="oneCell">
    <xdr:from>
      <xdr:col>9</xdr:col>
      <xdr:colOff>252095</xdr:colOff>
      <xdr:row>7</xdr:row>
      <xdr:rowOff>136525</xdr:rowOff>
    </xdr:from>
    <xdr:to>
      <xdr:col>9</xdr:col>
      <xdr:colOff>791210</xdr:colOff>
      <xdr:row>7</xdr:row>
      <xdr:rowOff>1583055</xdr:rowOff>
    </xdr:to>
    <xdr:pic>
      <xdr:nvPicPr>
        <xdr:cNvPr id="3" name="图片 2"/>
        <xdr:cNvPicPr>
          <a:picLocks noChangeAspect="1"/>
        </xdr:cNvPicPr>
      </xdr:nvPicPr>
      <xdr:blipFill>
        <a:blip r:embed="rId2"/>
        <a:stretch>
          <a:fillRect/>
        </a:stretch>
      </xdr:blipFill>
      <xdr:spPr>
        <a:xfrm>
          <a:off x="9137650" y="6635750"/>
          <a:ext cx="539115" cy="1446530"/>
        </a:xfrm>
        <a:prstGeom prst="rect">
          <a:avLst/>
        </a:prstGeom>
        <a:noFill/>
        <a:ln w="9525">
          <a:noFill/>
        </a:ln>
      </xdr:spPr>
    </xdr:pic>
    <xdr:clientData/>
  </xdr:twoCellAnchor>
  <xdr:twoCellAnchor editAs="oneCell">
    <xdr:from>
      <xdr:col>9</xdr:col>
      <xdr:colOff>296545</xdr:colOff>
      <xdr:row>8</xdr:row>
      <xdr:rowOff>153670</xdr:rowOff>
    </xdr:from>
    <xdr:to>
      <xdr:col>9</xdr:col>
      <xdr:colOff>683260</xdr:colOff>
      <xdr:row>8</xdr:row>
      <xdr:rowOff>1762125</xdr:rowOff>
    </xdr:to>
    <xdr:pic>
      <xdr:nvPicPr>
        <xdr:cNvPr id="4" name="图片 3"/>
        <xdr:cNvPicPr>
          <a:picLocks noChangeAspect="1"/>
        </xdr:cNvPicPr>
      </xdr:nvPicPr>
      <xdr:blipFill>
        <a:blip r:embed="rId3"/>
        <a:stretch>
          <a:fillRect/>
        </a:stretch>
      </xdr:blipFill>
      <xdr:spPr>
        <a:xfrm>
          <a:off x="9182100" y="8367395"/>
          <a:ext cx="386715" cy="1608455"/>
        </a:xfrm>
        <a:prstGeom prst="rect">
          <a:avLst/>
        </a:prstGeom>
        <a:noFill/>
        <a:ln w="9525">
          <a:noFill/>
        </a:ln>
      </xdr:spPr>
    </xdr:pic>
    <xdr:clientData/>
  </xdr:twoCellAnchor>
  <xdr:twoCellAnchor editAs="oneCell">
    <xdr:from>
      <xdr:col>9</xdr:col>
      <xdr:colOff>24130</xdr:colOff>
      <xdr:row>9</xdr:row>
      <xdr:rowOff>419100</xdr:rowOff>
    </xdr:from>
    <xdr:to>
      <xdr:col>9</xdr:col>
      <xdr:colOff>1386205</xdr:colOff>
      <xdr:row>9</xdr:row>
      <xdr:rowOff>1744980</xdr:rowOff>
    </xdr:to>
    <xdr:pic>
      <xdr:nvPicPr>
        <xdr:cNvPr id="5" name="图片 4"/>
        <xdr:cNvPicPr>
          <a:picLocks noChangeAspect="1"/>
        </xdr:cNvPicPr>
      </xdr:nvPicPr>
      <xdr:blipFill>
        <a:blip r:embed="rId4"/>
        <a:stretch>
          <a:fillRect/>
        </a:stretch>
      </xdr:blipFill>
      <xdr:spPr>
        <a:xfrm>
          <a:off x="8909685" y="10550525"/>
          <a:ext cx="1362075" cy="1325880"/>
        </a:xfrm>
        <a:prstGeom prst="rect">
          <a:avLst/>
        </a:prstGeom>
        <a:noFill/>
        <a:ln w="9525">
          <a:noFill/>
        </a:ln>
      </xdr:spPr>
    </xdr:pic>
    <xdr:clientData/>
  </xdr:twoCellAnchor>
  <xdr:twoCellAnchor editAs="oneCell">
    <xdr:from>
      <xdr:col>9</xdr:col>
      <xdr:colOff>120650</xdr:colOff>
      <xdr:row>42</xdr:row>
      <xdr:rowOff>632460</xdr:rowOff>
    </xdr:from>
    <xdr:to>
      <xdr:col>9</xdr:col>
      <xdr:colOff>1310005</xdr:colOff>
      <xdr:row>42</xdr:row>
      <xdr:rowOff>1231900</xdr:rowOff>
    </xdr:to>
    <xdr:pic>
      <xdr:nvPicPr>
        <xdr:cNvPr id="6" name="图片 5"/>
        <xdr:cNvPicPr>
          <a:picLocks noChangeAspect="1"/>
        </xdr:cNvPicPr>
      </xdr:nvPicPr>
      <xdr:blipFill>
        <a:blip r:embed="rId5"/>
        <a:stretch>
          <a:fillRect/>
        </a:stretch>
      </xdr:blipFill>
      <xdr:spPr>
        <a:xfrm>
          <a:off x="9006205" y="48717835"/>
          <a:ext cx="1189355" cy="59944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tabSelected="1" workbookViewId="0">
      <pane xSplit="10" ySplit="3" topLeftCell="K42" activePane="bottomRight" state="frozen"/>
      <selection/>
      <selection pane="topRight"/>
      <selection pane="bottomLeft"/>
      <selection pane="bottomRight" activeCell="O46" sqref="O46"/>
    </sheetView>
  </sheetViews>
  <sheetFormatPr defaultColWidth="9" defaultRowHeight="13.5"/>
  <cols>
    <col min="1" max="1" width="6.73333333333333" customWidth="1"/>
    <col min="2" max="2" width="11.95" customWidth="1"/>
    <col min="3" max="3" width="40.8666666666667" customWidth="1"/>
    <col min="4" max="4" width="4.78333333333333" customWidth="1"/>
    <col min="5" max="5" width="9.125" customWidth="1"/>
    <col min="6" max="7" width="12.575" customWidth="1"/>
    <col min="10" max="10" width="18.8" customWidth="1"/>
    <col min="11" max="11" width="24.7583333333333" customWidth="1"/>
  </cols>
  <sheetData>
    <row r="1" ht="48" customHeight="1" spans="1:10">
      <c r="A1" s="2" t="s">
        <v>0</v>
      </c>
      <c r="B1" s="2"/>
      <c r="C1" s="2"/>
      <c r="D1" s="2"/>
      <c r="E1" s="2"/>
      <c r="F1" s="2"/>
      <c r="G1" s="2"/>
      <c r="H1" s="2"/>
      <c r="I1" s="2"/>
      <c r="J1" s="2"/>
    </row>
    <row r="2" spans="1:10">
      <c r="A2" s="3" t="s">
        <v>1</v>
      </c>
      <c r="B2" s="3" t="s">
        <v>2</v>
      </c>
      <c r="C2" s="4" t="s">
        <v>3</v>
      </c>
      <c r="D2" s="3" t="s">
        <v>4</v>
      </c>
      <c r="E2" s="5" t="s">
        <v>5</v>
      </c>
      <c r="F2" s="6" t="s">
        <v>6</v>
      </c>
      <c r="G2" s="6"/>
      <c r="H2" s="7"/>
      <c r="I2" s="7"/>
      <c r="J2" s="7"/>
    </row>
    <row r="3" ht="24" spans="1:10">
      <c r="A3" s="8" t="s">
        <v>7</v>
      </c>
      <c r="B3" s="9" t="s">
        <v>7</v>
      </c>
      <c r="C3" s="4"/>
      <c r="D3" s="9" t="s">
        <v>7</v>
      </c>
      <c r="E3" s="10" t="s">
        <v>7</v>
      </c>
      <c r="F3" s="11" t="s">
        <v>8</v>
      </c>
      <c r="G3" s="11" t="s">
        <v>9</v>
      </c>
      <c r="H3" s="11" t="s">
        <v>10</v>
      </c>
      <c r="I3" s="11" t="s">
        <v>9</v>
      </c>
      <c r="J3" s="4" t="s">
        <v>11</v>
      </c>
    </row>
    <row r="4" ht="14.25" spans="1:10">
      <c r="A4" s="8" t="s">
        <v>12</v>
      </c>
      <c r="B4" s="9" t="s">
        <v>13</v>
      </c>
      <c r="C4" s="4"/>
      <c r="D4" s="9"/>
      <c r="E4" s="10"/>
      <c r="F4" s="11"/>
      <c r="G4" s="11"/>
      <c r="H4" s="11"/>
      <c r="I4" s="11"/>
      <c r="J4" s="4"/>
    </row>
    <row r="5" ht="120" customHeight="1" spans="1:11">
      <c r="A5" s="12">
        <v>1.1</v>
      </c>
      <c r="B5" s="13" t="s">
        <v>14</v>
      </c>
      <c r="C5" s="13" t="s">
        <v>15</v>
      </c>
      <c r="D5" s="3" t="s">
        <v>16</v>
      </c>
      <c r="E5" s="5">
        <v>0.548</v>
      </c>
      <c r="F5" s="14">
        <v>8500</v>
      </c>
      <c r="G5" s="14">
        <f>F5*E5</f>
        <v>4658</v>
      </c>
      <c r="H5" s="15"/>
      <c r="I5" s="22"/>
      <c r="J5" s="22"/>
      <c r="K5" s="23"/>
    </row>
    <row r="6" ht="165" customHeight="1" spans="1:10">
      <c r="A6" s="12">
        <v>1.2</v>
      </c>
      <c r="B6" s="13" t="s">
        <v>17</v>
      </c>
      <c r="C6" s="13" t="s">
        <v>18</v>
      </c>
      <c r="D6" s="3" t="s">
        <v>19</v>
      </c>
      <c r="E6" s="5">
        <v>81</v>
      </c>
      <c r="F6" s="14">
        <v>380</v>
      </c>
      <c r="G6" s="14">
        <f t="shared" ref="G6:G15" si="0">F6*E6</f>
        <v>30780</v>
      </c>
      <c r="H6" s="15"/>
      <c r="I6" s="22"/>
      <c r="J6" s="22"/>
    </row>
    <row r="7" ht="127" customHeight="1" spans="1:10">
      <c r="A7" s="12">
        <v>1.3</v>
      </c>
      <c r="B7" s="13" t="s">
        <v>20</v>
      </c>
      <c r="C7" s="13" t="s">
        <v>21</v>
      </c>
      <c r="D7" s="3" t="s">
        <v>19</v>
      </c>
      <c r="E7" s="5">
        <f>49+58.3</f>
        <v>107.3</v>
      </c>
      <c r="F7" s="14">
        <v>240</v>
      </c>
      <c r="G7" s="14">
        <f t="shared" si="0"/>
        <v>25752</v>
      </c>
      <c r="H7" s="15"/>
      <c r="I7" s="22"/>
      <c r="J7" s="22"/>
    </row>
    <row r="8" ht="135" customHeight="1" spans="1:10">
      <c r="A8" s="12">
        <v>1.4</v>
      </c>
      <c r="B8" s="13" t="s">
        <v>22</v>
      </c>
      <c r="C8" s="13" t="s">
        <v>23</v>
      </c>
      <c r="D8" s="3" t="s">
        <v>24</v>
      </c>
      <c r="E8" s="5">
        <v>12</v>
      </c>
      <c r="F8" s="14">
        <v>2400</v>
      </c>
      <c r="G8" s="14">
        <f t="shared" si="0"/>
        <v>28800</v>
      </c>
      <c r="H8" s="15"/>
      <c r="I8" s="22"/>
      <c r="J8" s="22"/>
    </row>
    <row r="9" customFormat="1" ht="151" customHeight="1" spans="1:10">
      <c r="A9" s="12">
        <v>1.5</v>
      </c>
      <c r="B9" s="13" t="s">
        <v>25</v>
      </c>
      <c r="C9" s="13" t="s">
        <v>26</v>
      </c>
      <c r="D9" s="3" t="s">
        <v>24</v>
      </c>
      <c r="E9" s="5">
        <v>6</v>
      </c>
      <c r="F9" s="14">
        <v>2400</v>
      </c>
      <c r="G9" s="14">
        <f t="shared" si="0"/>
        <v>14400</v>
      </c>
      <c r="H9" s="15"/>
      <c r="I9" s="22"/>
      <c r="J9" s="22"/>
    </row>
    <row r="10" customFormat="1" ht="149" customHeight="1" spans="1:10">
      <c r="A10" s="12">
        <v>1.6</v>
      </c>
      <c r="B10" s="13" t="s">
        <v>27</v>
      </c>
      <c r="C10" s="13" t="s">
        <v>28</v>
      </c>
      <c r="D10" s="3" t="s">
        <v>29</v>
      </c>
      <c r="E10" s="5">
        <v>32</v>
      </c>
      <c r="F10" s="14">
        <v>5500</v>
      </c>
      <c r="G10" s="14">
        <f t="shared" si="0"/>
        <v>176000</v>
      </c>
      <c r="H10" s="15"/>
      <c r="I10" s="22"/>
      <c r="J10" s="22"/>
    </row>
    <row r="11" ht="158" customHeight="1" spans="1:10">
      <c r="A11" s="12">
        <v>1.7</v>
      </c>
      <c r="B11" s="13" t="s">
        <v>30</v>
      </c>
      <c r="C11" s="13" t="s">
        <v>31</v>
      </c>
      <c r="D11" s="3" t="s">
        <v>16</v>
      </c>
      <c r="E11" s="5">
        <v>1.612</v>
      </c>
      <c r="F11" s="14">
        <v>11000</v>
      </c>
      <c r="G11" s="14">
        <f t="shared" si="0"/>
        <v>17732</v>
      </c>
      <c r="H11" s="15"/>
      <c r="I11" s="22"/>
      <c r="J11" s="22"/>
    </row>
    <row r="12" ht="156" customHeight="1" spans="1:10">
      <c r="A12" s="12">
        <v>1.8</v>
      </c>
      <c r="B12" s="13" t="s">
        <v>32</v>
      </c>
      <c r="C12" s="13" t="s">
        <v>31</v>
      </c>
      <c r="D12" s="3" t="s">
        <v>16</v>
      </c>
      <c r="E12" s="5">
        <v>1.206</v>
      </c>
      <c r="F12" s="14">
        <v>11000</v>
      </c>
      <c r="G12" s="14">
        <f t="shared" si="0"/>
        <v>13266</v>
      </c>
      <c r="H12" s="15"/>
      <c r="I12" s="22"/>
      <c r="J12" s="22"/>
    </row>
    <row r="13" ht="116" customHeight="1" spans="1:10">
      <c r="A13" s="12">
        <v>1.9</v>
      </c>
      <c r="B13" s="13" t="s">
        <v>33</v>
      </c>
      <c r="C13" s="13" t="s">
        <v>21</v>
      </c>
      <c r="D13" s="3" t="s">
        <v>19</v>
      </c>
      <c r="E13" s="5">
        <v>49</v>
      </c>
      <c r="F13" s="14">
        <v>240</v>
      </c>
      <c r="G13" s="14">
        <f t="shared" si="0"/>
        <v>11760</v>
      </c>
      <c r="H13" s="15"/>
      <c r="I13" s="22"/>
      <c r="J13" s="22"/>
    </row>
    <row r="14" ht="105" customHeight="1" spans="1:10">
      <c r="A14" s="16">
        <v>1.1</v>
      </c>
      <c r="B14" s="13" t="s">
        <v>34</v>
      </c>
      <c r="C14" s="13" t="s">
        <v>35</v>
      </c>
      <c r="D14" s="3" t="s">
        <v>19</v>
      </c>
      <c r="E14" s="5">
        <v>44.4</v>
      </c>
      <c r="F14" s="14">
        <v>420</v>
      </c>
      <c r="G14" s="14">
        <f t="shared" si="0"/>
        <v>18648</v>
      </c>
      <c r="H14" s="15"/>
      <c r="I14" s="22"/>
      <c r="J14" s="22"/>
    </row>
    <row r="15" ht="60" spans="1:10">
      <c r="A15" s="16">
        <v>1.11</v>
      </c>
      <c r="B15" s="13" t="s">
        <v>36</v>
      </c>
      <c r="C15" s="13" t="s">
        <v>37</v>
      </c>
      <c r="D15" s="17" t="s">
        <v>38</v>
      </c>
      <c r="E15" s="12">
        <v>1</v>
      </c>
      <c r="F15" s="14">
        <v>3000</v>
      </c>
      <c r="G15" s="14">
        <f t="shared" si="0"/>
        <v>3000</v>
      </c>
      <c r="H15" s="15"/>
      <c r="I15" s="22"/>
      <c r="J15" s="22"/>
    </row>
    <row r="16" ht="14.25" spans="1:10">
      <c r="A16" s="12" t="s">
        <v>39</v>
      </c>
      <c r="B16" s="13" t="s">
        <v>40</v>
      </c>
      <c r="C16" s="18"/>
      <c r="D16" s="17"/>
      <c r="E16" s="12"/>
      <c r="F16" s="14"/>
      <c r="G16" s="14"/>
      <c r="H16" s="15"/>
      <c r="I16" s="22"/>
      <c r="J16" s="22"/>
    </row>
    <row r="17" ht="64" customHeight="1" spans="1:10">
      <c r="A17" s="12">
        <v>2.1</v>
      </c>
      <c r="B17" s="13" t="s">
        <v>41</v>
      </c>
      <c r="C17" s="13" t="s">
        <v>42</v>
      </c>
      <c r="D17" s="17" t="s">
        <v>43</v>
      </c>
      <c r="E17" s="12">
        <f>13.71*2</f>
        <v>27.42</v>
      </c>
      <c r="F17" s="14">
        <v>6</v>
      </c>
      <c r="G17" s="14">
        <f t="shared" ref="G17:G27" si="1">F17*E17</f>
        <v>164.52</v>
      </c>
      <c r="H17" s="15"/>
      <c r="I17" s="22"/>
      <c r="J17" s="22"/>
    </row>
    <row r="18" s="1" customFormat="1" ht="72" spans="1:10">
      <c r="A18" s="12">
        <v>2.2</v>
      </c>
      <c r="B18" s="13" t="s">
        <v>44</v>
      </c>
      <c r="C18" s="13" t="s">
        <v>45</v>
      </c>
      <c r="D18" s="17" t="s">
        <v>19</v>
      </c>
      <c r="E18" s="12">
        <v>24.54</v>
      </c>
      <c r="F18" s="19">
        <v>20</v>
      </c>
      <c r="G18" s="19">
        <f t="shared" si="1"/>
        <v>490.8</v>
      </c>
      <c r="H18" s="15"/>
      <c r="I18" s="22"/>
      <c r="J18" s="22"/>
    </row>
    <row r="19" ht="114" customHeight="1" spans="1:10">
      <c r="A19" s="12">
        <v>2.3</v>
      </c>
      <c r="B19" s="13" t="s">
        <v>46</v>
      </c>
      <c r="C19" s="13" t="s">
        <v>47</v>
      </c>
      <c r="D19" s="17" t="s">
        <v>48</v>
      </c>
      <c r="E19" s="12">
        <v>25.77</v>
      </c>
      <c r="F19" s="14">
        <v>40</v>
      </c>
      <c r="G19" s="14">
        <f t="shared" si="1"/>
        <v>1030.8</v>
      </c>
      <c r="H19" s="15"/>
      <c r="I19" s="22"/>
      <c r="J19" s="22"/>
    </row>
    <row r="20" ht="119" customHeight="1" spans="1:10">
      <c r="A20" s="12">
        <v>2.4</v>
      </c>
      <c r="B20" s="13" t="s">
        <v>49</v>
      </c>
      <c r="C20" s="13" t="s">
        <v>50</v>
      </c>
      <c r="D20" s="17" t="s">
        <v>48</v>
      </c>
      <c r="E20" s="12">
        <v>19</v>
      </c>
      <c r="F20" s="14">
        <v>15</v>
      </c>
      <c r="G20" s="14">
        <f t="shared" si="1"/>
        <v>285</v>
      </c>
      <c r="H20" s="15"/>
      <c r="I20" s="22"/>
      <c r="J20" s="22"/>
    </row>
    <row r="21" ht="75" customHeight="1" spans="1:10">
      <c r="A21" s="12">
        <v>2.5</v>
      </c>
      <c r="B21" s="13" t="s">
        <v>51</v>
      </c>
      <c r="C21" s="13" t="s">
        <v>52</v>
      </c>
      <c r="D21" s="17" t="s">
        <v>48</v>
      </c>
      <c r="E21" s="12">
        <f>25.77-19</f>
        <v>6.77</v>
      </c>
      <c r="F21" s="14">
        <v>45</v>
      </c>
      <c r="G21" s="14">
        <f t="shared" si="1"/>
        <v>304.65</v>
      </c>
      <c r="H21" s="15"/>
      <c r="I21" s="22"/>
      <c r="J21" s="22"/>
    </row>
    <row r="22" ht="52" customHeight="1" spans="1:10">
      <c r="A22" s="12">
        <v>2.6</v>
      </c>
      <c r="B22" s="13" t="s">
        <v>53</v>
      </c>
      <c r="C22" s="13" t="s">
        <v>54</v>
      </c>
      <c r="D22" s="17" t="s">
        <v>48</v>
      </c>
      <c r="E22" s="12">
        <v>1.45</v>
      </c>
      <c r="F22" s="14">
        <v>560</v>
      </c>
      <c r="G22" s="14">
        <f t="shared" si="1"/>
        <v>812</v>
      </c>
      <c r="H22" s="15"/>
      <c r="I22" s="22"/>
      <c r="J22" s="22"/>
    </row>
    <row r="23" ht="63" customHeight="1" spans="1:10">
      <c r="A23" s="12">
        <v>2.7</v>
      </c>
      <c r="B23" s="13" t="s">
        <v>55</v>
      </c>
      <c r="C23" s="13" t="s">
        <v>56</v>
      </c>
      <c r="D23" s="17" t="s">
        <v>48</v>
      </c>
      <c r="E23" s="12">
        <f>0.61+4.5</f>
        <v>5.11</v>
      </c>
      <c r="F23" s="14">
        <v>620</v>
      </c>
      <c r="G23" s="14">
        <f t="shared" si="1"/>
        <v>3168.2</v>
      </c>
      <c r="H23" s="15"/>
      <c r="I23" s="22"/>
      <c r="J23" s="22"/>
    </row>
    <row r="24" ht="54" customHeight="1" spans="1:10">
      <c r="A24" s="12">
        <v>2.8</v>
      </c>
      <c r="B24" s="13" t="s">
        <v>57</v>
      </c>
      <c r="C24" s="13" t="s">
        <v>58</v>
      </c>
      <c r="D24" s="17" t="s">
        <v>48</v>
      </c>
      <c r="E24" s="12">
        <v>0.88</v>
      </c>
      <c r="F24" s="14">
        <v>620</v>
      </c>
      <c r="G24" s="14">
        <f t="shared" si="1"/>
        <v>545.6</v>
      </c>
      <c r="H24" s="15"/>
      <c r="I24" s="22"/>
      <c r="J24" s="22"/>
    </row>
    <row r="25" ht="104" customHeight="1" spans="1:10">
      <c r="A25" s="12">
        <v>2.9</v>
      </c>
      <c r="B25" s="13" t="s">
        <v>59</v>
      </c>
      <c r="C25" s="13" t="s">
        <v>60</v>
      </c>
      <c r="D25" s="17" t="s">
        <v>19</v>
      </c>
      <c r="E25" s="12">
        <f>3.58+12</f>
        <v>15.58</v>
      </c>
      <c r="F25" s="14">
        <v>60</v>
      </c>
      <c r="G25" s="14">
        <f t="shared" si="1"/>
        <v>934.8</v>
      </c>
      <c r="H25" s="15"/>
      <c r="I25" s="22"/>
      <c r="J25" s="22"/>
    </row>
    <row r="26" ht="100" customHeight="1" spans="1:10">
      <c r="A26" s="16">
        <v>2.1</v>
      </c>
      <c r="B26" s="13" t="s">
        <v>61</v>
      </c>
      <c r="C26" s="13" t="s">
        <v>62</v>
      </c>
      <c r="D26" s="17" t="s">
        <v>19</v>
      </c>
      <c r="E26" s="12">
        <v>3.4</v>
      </c>
      <c r="F26" s="14">
        <v>30</v>
      </c>
      <c r="G26" s="14">
        <f t="shared" si="1"/>
        <v>102</v>
      </c>
      <c r="H26" s="15"/>
      <c r="I26" s="22"/>
      <c r="J26" s="22"/>
    </row>
    <row r="27" ht="84" spans="1:10">
      <c r="A27" s="12">
        <v>2.11</v>
      </c>
      <c r="B27" s="3" t="s">
        <v>63</v>
      </c>
      <c r="C27" s="13" t="s">
        <v>64</v>
      </c>
      <c r="D27" s="17" t="s">
        <v>16</v>
      </c>
      <c r="E27" s="12">
        <v>0.344</v>
      </c>
      <c r="F27" s="14">
        <v>5800</v>
      </c>
      <c r="G27" s="14">
        <f t="shared" si="1"/>
        <v>1995.2</v>
      </c>
      <c r="H27" s="15"/>
      <c r="I27" s="22"/>
      <c r="J27" s="22"/>
    </row>
    <row r="28" ht="60" spans="1:10">
      <c r="A28" s="16">
        <v>2.12</v>
      </c>
      <c r="B28" s="13" t="s">
        <v>65</v>
      </c>
      <c r="C28" s="13" t="s">
        <v>66</v>
      </c>
      <c r="D28" s="17" t="s">
        <v>16</v>
      </c>
      <c r="E28" s="12">
        <f>0.066*5</f>
        <v>0.33</v>
      </c>
      <c r="F28" s="14">
        <v>8500</v>
      </c>
      <c r="G28" s="14">
        <f t="shared" ref="G28:G33" si="2">F28*E28</f>
        <v>2805</v>
      </c>
      <c r="H28" s="15"/>
      <c r="I28" s="22"/>
      <c r="J28" s="22"/>
    </row>
    <row r="29" ht="151" customHeight="1" spans="1:10">
      <c r="A29" s="12">
        <v>2.13</v>
      </c>
      <c r="B29" s="13" t="s">
        <v>30</v>
      </c>
      <c r="C29" s="13" t="s">
        <v>67</v>
      </c>
      <c r="D29" s="3" t="s">
        <v>16</v>
      </c>
      <c r="E29" s="20">
        <f>1.063+0.12</f>
        <v>1.183</v>
      </c>
      <c r="F29" s="14">
        <v>11000</v>
      </c>
      <c r="G29" s="14">
        <f t="shared" si="2"/>
        <v>13013</v>
      </c>
      <c r="H29" s="15"/>
      <c r="I29" s="22"/>
      <c r="J29" s="22"/>
    </row>
    <row r="30" ht="143" customHeight="1" spans="1:10">
      <c r="A30" s="16">
        <v>2.14</v>
      </c>
      <c r="B30" s="13" t="s">
        <v>32</v>
      </c>
      <c r="C30" s="13" t="s">
        <v>68</v>
      </c>
      <c r="D30" s="3" t="s">
        <v>16</v>
      </c>
      <c r="E30" s="20">
        <v>0.818</v>
      </c>
      <c r="F30" s="14">
        <v>11000</v>
      </c>
      <c r="G30" s="14">
        <f t="shared" si="2"/>
        <v>8998</v>
      </c>
      <c r="H30" s="15"/>
      <c r="I30" s="22"/>
      <c r="J30" s="22"/>
    </row>
    <row r="31" ht="41" customHeight="1" spans="1:10">
      <c r="A31" s="12">
        <v>2.15</v>
      </c>
      <c r="B31" s="13" t="s">
        <v>69</v>
      </c>
      <c r="C31" s="13" t="s">
        <v>70</v>
      </c>
      <c r="D31" s="17" t="s">
        <v>19</v>
      </c>
      <c r="E31" s="12">
        <v>25.25</v>
      </c>
      <c r="F31" s="14">
        <v>200</v>
      </c>
      <c r="G31" s="14">
        <f t="shared" si="2"/>
        <v>5050</v>
      </c>
      <c r="H31" s="15"/>
      <c r="I31" s="22"/>
      <c r="J31" s="22"/>
    </row>
    <row r="32" ht="72" spans="1:10">
      <c r="A32" s="16">
        <v>2.16</v>
      </c>
      <c r="B32" s="13" t="s">
        <v>71</v>
      </c>
      <c r="C32" s="13" t="s">
        <v>72</v>
      </c>
      <c r="D32" s="17" t="s">
        <v>43</v>
      </c>
      <c r="E32" s="12">
        <v>10.73</v>
      </c>
      <c r="F32" s="14">
        <v>35</v>
      </c>
      <c r="G32" s="14">
        <f t="shared" si="2"/>
        <v>375.55</v>
      </c>
      <c r="H32" s="15"/>
      <c r="I32" s="22"/>
      <c r="J32" s="22"/>
    </row>
    <row r="33" customFormat="1" ht="60" spans="1:10">
      <c r="A33" s="16">
        <v>2.17</v>
      </c>
      <c r="B33" s="13" t="s">
        <v>36</v>
      </c>
      <c r="C33" s="13" t="s">
        <v>73</v>
      </c>
      <c r="D33" s="17" t="s">
        <v>38</v>
      </c>
      <c r="E33" s="12">
        <v>1</v>
      </c>
      <c r="F33" s="14">
        <v>1600</v>
      </c>
      <c r="G33" s="14">
        <f t="shared" si="2"/>
        <v>1600</v>
      </c>
      <c r="H33" s="15"/>
      <c r="I33" s="22"/>
      <c r="J33" s="22"/>
    </row>
    <row r="34" ht="14.25" spans="1:10">
      <c r="A34" s="12" t="s">
        <v>74</v>
      </c>
      <c r="B34" s="17" t="s">
        <v>75</v>
      </c>
      <c r="C34" s="13"/>
      <c r="D34" s="17"/>
      <c r="E34" s="12"/>
      <c r="F34" s="14"/>
      <c r="G34" s="14"/>
      <c r="H34" s="15"/>
      <c r="I34" s="22"/>
      <c r="J34" s="22"/>
    </row>
    <row r="35" customFormat="1" ht="56" customHeight="1" spans="1:10">
      <c r="A35" s="12">
        <v>3.1</v>
      </c>
      <c r="B35" s="13" t="s">
        <v>41</v>
      </c>
      <c r="C35" s="13" t="s">
        <v>76</v>
      </c>
      <c r="D35" s="17" t="s">
        <v>43</v>
      </c>
      <c r="E35" s="12">
        <f>60*0.35*4</f>
        <v>84</v>
      </c>
      <c r="F35" s="14">
        <v>6</v>
      </c>
      <c r="G35" s="14">
        <f t="shared" ref="G34:G44" si="3">F35*E35</f>
        <v>504</v>
      </c>
      <c r="H35" s="15"/>
      <c r="I35" s="22"/>
      <c r="J35" s="22"/>
    </row>
    <row r="36" customFormat="1" ht="93" customHeight="1" spans="1:10">
      <c r="A36" s="12">
        <v>3.2</v>
      </c>
      <c r="B36" s="13" t="s">
        <v>44</v>
      </c>
      <c r="C36" s="13" t="s">
        <v>77</v>
      </c>
      <c r="D36" s="17" t="s">
        <v>19</v>
      </c>
      <c r="E36" s="12">
        <f>60*0.35*0.35</f>
        <v>7.35</v>
      </c>
      <c r="F36" s="14">
        <v>20</v>
      </c>
      <c r="G36" s="14">
        <f t="shared" si="3"/>
        <v>147</v>
      </c>
      <c r="H36" s="15"/>
      <c r="I36" s="22"/>
      <c r="J36" s="22"/>
    </row>
    <row r="37" customFormat="1" ht="109" customHeight="1" spans="1:10">
      <c r="A37" s="12">
        <v>3.3</v>
      </c>
      <c r="B37" s="13" t="s">
        <v>46</v>
      </c>
      <c r="C37" s="13" t="s">
        <v>47</v>
      </c>
      <c r="D37" s="17" t="s">
        <v>48</v>
      </c>
      <c r="E37" s="12">
        <f>60*0.35*0.35*0.6</f>
        <v>4.41</v>
      </c>
      <c r="F37" s="14">
        <v>35</v>
      </c>
      <c r="G37" s="14">
        <f t="shared" si="3"/>
        <v>154.35</v>
      </c>
      <c r="H37" s="15"/>
      <c r="I37" s="22"/>
      <c r="J37" s="22"/>
    </row>
    <row r="38" customFormat="1" ht="84" customHeight="1" spans="1:10">
      <c r="A38" s="12">
        <v>3.4</v>
      </c>
      <c r="B38" s="13" t="s">
        <v>51</v>
      </c>
      <c r="C38" s="13" t="s">
        <v>52</v>
      </c>
      <c r="D38" s="17" t="s">
        <v>48</v>
      </c>
      <c r="E38" s="12">
        <f>25.77-19</f>
        <v>6.77</v>
      </c>
      <c r="F38" s="14">
        <v>45</v>
      </c>
      <c r="G38" s="14">
        <f t="shared" si="3"/>
        <v>304.65</v>
      </c>
      <c r="H38" s="15"/>
      <c r="I38" s="22"/>
      <c r="J38" s="22"/>
    </row>
    <row r="39" customFormat="1" ht="84" customHeight="1" spans="1:10">
      <c r="A39" s="12">
        <v>3.5</v>
      </c>
      <c r="B39" s="13" t="s">
        <v>55</v>
      </c>
      <c r="C39" s="13" t="s">
        <v>78</v>
      </c>
      <c r="D39" s="17" t="s">
        <v>48</v>
      </c>
      <c r="E39" s="12">
        <f>35*0.35*0.35*0.6</f>
        <v>2.5725</v>
      </c>
      <c r="F39" s="14">
        <v>620</v>
      </c>
      <c r="G39" s="14">
        <f t="shared" si="3"/>
        <v>1594.95</v>
      </c>
      <c r="H39" s="15"/>
      <c r="I39" s="22"/>
      <c r="J39" s="22"/>
    </row>
    <row r="40" customFormat="1" ht="68" customHeight="1" spans="1:10">
      <c r="A40" s="12">
        <v>3.6</v>
      </c>
      <c r="B40" s="13" t="s">
        <v>65</v>
      </c>
      <c r="C40" s="13" t="s">
        <v>66</v>
      </c>
      <c r="D40" s="17" t="s">
        <v>16</v>
      </c>
      <c r="E40" s="12">
        <f>0.066*30</f>
        <v>1.98</v>
      </c>
      <c r="F40" s="14">
        <v>8500</v>
      </c>
      <c r="G40" s="14">
        <f t="shared" si="3"/>
        <v>16830</v>
      </c>
      <c r="H40" s="15"/>
      <c r="I40" s="22"/>
      <c r="J40" s="22"/>
    </row>
    <row r="41" customFormat="1" ht="146" customHeight="1" spans="1:10">
      <c r="A41" s="12">
        <v>3.7</v>
      </c>
      <c r="B41" s="13" t="s">
        <v>79</v>
      </c>
      <c r="C41" s="13" t="s">
        <v>80</v>
      </c>
      <c r="D41" s="17" t="s">
        <v>16</v>
      </c>
      <c r="E41" s="12">
        <v>2.143</v>
      </c>
      <c r="F41" s="14">
        <v>11000</v>
      </c>
      <c r="G41" s="14">
        <f t="shared" si="3"/>
        <v>23573</v>
      </c>
      <c r="H41" s="15"/>
      <c r="I41" s="22"/>
      <c r="J41" s="22"/>
    </row>
    <row r="42" customFormat="1" ht="148" customHeight="1" spans="1:10">
      <c r="A42" s="12">
        <v>3.8</v>
      </c>
      <c r="B42" s="13" t="s">
        <v>81</v>
      </c>
      <c r="C42" s="13" t="s">
        <v>82</v>
      </c>
      <c r="D42" s="17" t="s">
        <v>19</v>
      </c>
      <c r="E42" s="12">
        <v>400</v>
      </c>
      <c r="F42" s="14">
        <v>500</v>
      </c>
      <c r="G42" s="14">
        <f t="shared" si="3"/>
        <v>200000</v>
      </c>
      <c r="H42" s="15"/>
      <c r="I42" s="22"/>
      <c r="J42" s="22"/>
    </row>
    <row r="43" customFormat="1" ht="105" customHeight="1" spans="1:10">
      <c r="A43" s="12">
        <v>3.9</v>
      </c>
      <c r="B43" s="13" t="s">
        <v>83</v>
      </c>
      <c r="C43" s="13" t="s">
        <v>84</v>
      </c>
      <c r="D43" s="17" t="s">
        <v>85</v>
      </c>
      <c r="E43" s="12">
        <v>30</v>
      </c>
      <c r="F43" s="14">
        <v>550</v>
      </c>
      <c r="G43" s="14">
        <f t="shared" si="3"/>
        <v>16500</v>
      </c>
      <c r="H43" s="15"/>
      <c r="I43" s="22"/>
      <c r="J43" s="22"/>
    </row>
    <row r="44" customFormat="1" ht="82" customHeight="1" spans="1:10">
      <c r="A44" s="16">
        <v>3.1</v>
      </c>
      <c r="B44" s="13" t="s">
        <v>36</v>
      </c>
      <c r="C44" s="13" t="s">
        <v>37</v>
      </c>
      <c r="D44" s="17" t="s">
        <v>38</v>
      </c>
      <c r="E44" s="12">
        <v>1</v>
      </c>
      <c r="F44" s="14">
        <v>8000</v>
      </c>
      <c r="G44" s="14">
        <f t="shared" si="3"/>
        <v>8000</v>
      </c>
      <c r="H44" s="15"/>
      <c r="I44" s="22"/>
      <c r="J44" s="22"/>
    </row>
    <row r="45" customFormat="1" ht="33" customHeight="1" spans="1:10">
      <c r="A45" s="14" t="s">
        <v>86</v>
      </c>
      <c r="B45" s="14"/>
      <c r="C45" s="14"/>
      <c r="D45" s="14"/>
      <c r="E45" s="14"/>
      <c r="F45" s="14"/>
      <c r="G45" s="14">
        <f>SUM(G3:G44)</f>
        <v>654079.07</v>
      </c>
      <c r="H45" s="21"/>
      <c r="I45" s="22"/>
      <c r="J45" s="22"/>
    </row>
    <row r="46" ht="290" customHeight="1" spans="1:10">
      <c r="A46" s="13" t="s">
        <v>87</v>
      </c>
      <c r="B46" s="13"/>
      <c r="C46" s="13"/>
      <c r="D46" s="13"/>
      <c r="E46" s="13"/>
      <c r="F46" s="13"/>
      <c r="G46" s="13"/>
      <c r="H46" s="13"/>
      <c r="I46" s="13"/>
      <c r="J46" s="13"/>
    </row>
  </sheetData>
  <mergeCells count="9">
    <mergeCell ref="A1:J1"/>
    <mergeCell ref="F2:I2"/>
    <mergeCell ref="A45:F45"/>
    <mergeCell ref="A46:J46"/>
    <mergeCell ref="A2:A3"/>
    <mergeCell ref="B2:B3"/>
    <mergeCell ref="C2:C3"/>
    <mergeCell ref="D2:D3"/>
    <mergeCell ref="E2:E3"/>
  </mergeCells>
  <pageMargins left="0.275" right="0.236111111111111" top="0.275" bottom="0.196527777777778" header="0.314583333333333" footer="0.236111111111111"/>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dc:creator>
  <cp:lastModifiedBy>林凡燕</cp:lastModifiedBy>
  <dcterms:created xsi:type="dcterms:W3CDTF">2025-12-08T00:44:00Z</dcterms:created>
  <dcterms:modified xsi:type="dcterms:W3CDTF">2025-12-18T02:46:32Z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B0B50AA8C79A4E03A697A2485C44E09A_13</vt:lpwstr>
  </property>
  <property fmtid="{D5CDD505-2E9C-101B-9397-08002B2CF9AE}" pid="3" name="KSOProductBuildVer">
    <vt:lpwstr>2052-11.1.0.14309</vt:lpwstr>
  </property>
  <property fmtid="{D5CDD505-2E9C-101B-9397-08002B2CF9AE}" pid="4" name="CalculationRule">
    <vt:i4>1</vt:i4>
  </property>
</Properties>
</file>