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1" sheetId="1" r:id="rId1"/>
  </sheets>
  <definedNames>
    <definedName name="_xlnm.Print_Titles" localSheetId="0">'Sheet1'!$2:$2</definedName>
  </definedNames>
  <calcPr fullCalcOnLoad="1" fullPrecision="0"/>
</workbook>
</file>

<file path=xl/sharedStrings.xml><?xml version="1.0" encoding="utf-8"?>
<sst xmlns="http://schemas.openxmlformats.org/spreadsheetml/2006/main" count="285" uniqueCount="143">
  <si>
    <t>序号</t>
  </si>
  <si>
    <t>花岗石名称</t>
  </si>
  <si>
    <t>规格（mm）</t>
  </si>
  <si>
    <t>单位</t>
  </si>
  <si>
    <t>计划数量</t>
  </si>
  <si>
    <t>备注</t>
  </si>
  <si>
    <t>示范图</t>
  </si>
  <si>
    <t>一</t>
  </si>
  <si>
    <t>沥青道路边带</t>
  </si>
  <si>
    <t>山东白麻平石（细荔枝面）</t>
  </si>
  <si>
    <t>300*600*50</t>
  </si>
  <si>
    <t>m2</t>
  </si>
  <si>
    <t>300*300*50</t>
  </si>
  <si>
    <t>二</t>
  </si>
  <si>
    <t>花岗石园路（前区）</t>
  </si>
  <si>
    <t>山东白麻花岗石（细荔枝面）</t>
  </si>
  <si>
    <t>300*900*30</t>
  </si>
  <si>
    <t>芝麻黑整石水钵（自然面）</t>
  </si>
  <si>
    <t>2000X1200X500</t>
  </si>
  <si>
    <t>三</t>
  </si>
  <si>
    <t>台地展示区花岗石</t>
  </si>
  <si>
    <t>芝麻黑花岗岩火烧水洗面</t>
  </si>
  <si>
    <t>300X900X30</t>
  </si>
  <si>
    <t>山东白麻花岗岩细荔枝面</t>
  </si>
  <si>
    <t>900X1200X30厚</t>
  </si>
  <si>
    <t>600X1200X30厚</t>
  </si>
  <si>
    <t>600X900X30厚</t>
  </si>
  <si>
    <t>四</t>
  </si>
  <si>
    <t>中轴斜地面雕刻</t>
  </si>
  <si>
    <t>600X630X30厚</t>
  </si>
  <si>
    <t>芝麻黑花岗岩细荔枝面</t>
  </si>
  <si>
    <t>600X300X40厚</t>
  </si>
  <si>
    <t>600X145X25厚</t>
  </si>
  <si>
    <t>五</t>
  </si>
  <si>
    <t>室外整石花岗石</t>
  </si>
  <si>
    <t>山东白麻花岗岩（可见面细荔枝面）</t>
  </si>
  <si>
    <t>900*300*120</t>
  </si>
  <si>
    <t>块</t>
  </si>
  <si>
    <t>芝麻黑花岗石（可见面火烧水洗面）</t>
  </si>
  <si>
    <t>900*600*120</t>
  </si>
  <si>
    <t>1200*910*150</t>
  </si>
  <si>
    <t>1200*610*150</t>
  </si>
  <si>
    <t>1200*600*120</t>
  </si>
  <si>
    <t>花岗石现场刻凹槽</t>
  </si>
  <si>
    <t>L*50*2</t>
  </si>
  <si>
    <t>米</t>
  </si>
  <si>
    <t>六</t>
  </si>
  <si>
    <t>花岗石园路（后区）</t>
  </si>
  <si>
    <t>七</t>
  </si>
  <si>
    <t>特色水景一（前区）</t>
  </si>
  <si>
    <t>火烧面海浪花花岗岩</t>
  </si>
  <si>
    <t>900X550X30厚</t>
  </si>
  <si>
    <t>900X300X25厚</t>
  </si>
  <si>
    <t>13块长900单侧方向磨10cm圆弧边。（现场磨边）</t>
  </si>
  <si>
    <t>900X100X25厚</t>
  </si>
  <si>
    <t>900X170X25厚</t>
  </si>
  <si>
    <t>900X950X25厚</t>
  </si>
  <si>
    <t>7块长900单侧方向磨10cm圆弧边。（现场磨边）</t>
  </si>
  <si>
    <t>900X800X25厚</t>
  </si>
  <si>
    <t>6块长900单侧方向磨10cm圆弧边。（现场磨边）</t>
  </si>
  <si>
    <t>600X800/950X25厚</t>
  </si>
  <si>
    <t>各一块</t>
  </si>
  <si>
    <t>900X720X25厚</t>
  </si>
  <si>
    <t>11块长900单侧方向磨10cm圆弧边。（现场磨边）</t>
  </si>
  <si>
    <t>900X600X25厚</t>
  </si>
  <si>
    <t>11块长900方向单侧磨10cm圆弧边。（现场磨边）</t>
  </si>
  <si>
    <t>600X720/600X25厚</t>
  </si>
  <si>
    <t>光面黑金砂花岗岩，两等分半圆</t>
  </si>
  <si>
    <t>φ1000X20厚</t>
  </si>
  <si>
    <t>A版，保证不脱色</t>
  </si>
  <si>
    <t>光面黑金砂花岗岩，池底</t>
  </si>
  <si>
    <t>900X730X20厚</t>
  </si>
  <si>
    <t>900X300X50厚</t>
  </si>
  <si>
    <t>8.6矮墙（水景）</t>
  </si>
  <si>
    <t>长900方向双侧磨10cm圆弧边。（现场磨边）</t>
  </si>
  <si>
    <t>长900方向单侧拉槽20X10</t>
  </si>
  <si>
    <t>900X350X25厚</t>
  </si>
  <si>
    <t>900X500X25厚</t>
  </si>
  <si>
    <t>烧面海浪花压顶（密拼）</t>
  </si>
  <si>
    <t>900X600X30厚</t>
  </si>
  <si>
    <t>室外沙发坐凳</t>
  </si>
  <si>
    <t>烧面海浪花贴面（密拼)</t>
  </si>
  <si>
    <t>900X900X25厚</t>
  </si>
  <si>
    <t>0000000000</t>
  </si>
  <si>
    <t>900X150X25厚</t>
  </si>
  <si>
    <t>8.6矮墙（放大平面图3）</t>
  </si>
  <si>
    <t>900X450X25厚</t>
  </si>
  <si>
    <t>500X500X25厚</t>
  </si>
  <si>
    <t>八</t>
  </si>
  <si>
    <t>特色水景一（后区）放大平面图四</t>
  </si>
  <si>
    <t>细荔枝面山东白麻</t>
  </si>
  <si>
    <t>430X600X25厚</t>
  </si>
  <si>
    <t>600X100X25厚</t>
  </si>
  <si>
    <t>600X900X25厚</t>
  </si>
  <si>
    <t>4块900长两侧方向单侧海棠角</t>
  </si>
  <si>
    <t>300X900X25厚</t>
  </si>
  <si>
    <t>900长方向两侧海棠角</t>
  </si>
  <si>
    <t>细荔枝面山东白麻花岗岩</t>
  </si>
  <si>
    <t>600X350X50厚</t>
  </si>
  <si>
    <t>阶梯种植池</t>
  </si>
  <si>
    <t>长600方向双侧磨5cm圆弧边。（现场磨边）</t>
  </si>
  <si>
    <t>600X200X50厚</t>
  </si>
  <si>
    <t>1200X300X50厚</t>
  </si>
  <si>
    <t>长1200方向双侧磨5cm圆弧边。（现场磨边）两侧大面为荔枝面</t>
  </si>
  <si>
    <t>900X200X50厚</t>
  </si>
  <si>
    <t>长900方向双侧磨5cm圆弧边。（现场磨边）两侧大面为荔枝面</t>
  </si>
  <si>
    <t>900X750X25厚</t>
  </si>
  <si>
    <t>中央对称隔断矮墙</t>
  </si>
  <si>
    <t>细荔枝面山东白麻花岗岩压顶</t>
  </si>
  <si>
    <t>750X200X25厚</t>
  </si>
  <si>
    <t>900X65X25厚</t>
  </si>
  <si>
    <t>800X600X25厚</t>
  </si>
  <si>
    <t>长600方向单侧拉槽20X10</t>
  </si>
  <si>
    <t>600X300X25厚</t>
  </si>
  <si>
    <t>600X320X25厚</t>
  </si>
  <si>
    <t>光面黑金砂花岗岩</t>
  </si>
  <si>
    <t>600*600*20厚</t>
  </si>
  <si>
    <t>中轴水景</t>
  </si>
  <si>
    <t>400*1200*20厚</t>
  </si>
  <si>
    <t>光面黑金砂花岗岩(倒10mm圆弧边)四个碰角</t>
  </si>
  <si>
    <t>200X1200X80厚</t>
  </si>
  <si>
    <t>光面黑金砂花岗岩(倒10mm圆弧边)2个碰角</t>
  </si>
  <si>
    <t>400X1200X80厚</t>
  </si>
  <si>
    <t>270X1200X20厚</t>
  </si>
  <si>
    <t>450X1200X20厚</t>
  </si>
  <si>
    <t>600X900X20厚</t>
  </si>
  <si>
    <t>400X900X20厚</t>
  </si>
  <si>
    <t>430X600X100厚</t>
  </si>
  <si>
    <t>干挂花岗石</t>
  </si>
  <si>
    <t>海浪花花岗岩火烧面</t>
  </si>
  <si>
    <t>L*L*25厚</t>
  </si>
  <si>
    <t>现场定制加工，需要供方现场对接，石材四周切角3，拼V字缝</t>
  </si>
  <si>
    <t>个</t>
  </si>
  <si>
    <t>芝麻黑花岗岩火烧水洗面</t>
  </si>
  <si>
    <t>单价</t>
  </si>
  <si>
    <t>合价</t>
  </si>
  <si>
    <t>报价单位（盖章）;</t>
  </si>
  <si>
    <t>法人或委托代理人：</t>
  </si>
  <si>
    <t>时间：    年    月    日</t>
  </si>
  <si>
    <t>2019年“S”项目花岗石采购报价表</t>
  </si>
  <si>
    <r>
      <t>合  计（大写：</t>
    </r>
    <r>
      <rPr>
        <b/>
        <u val="single"/>
        <sz val="10"/>
        <color indexed="8"/>
        <rFont val="宋体"/>
        <family val="0"/>
      </rPr>
      <t xml:space="preserve">                                         </t>
    </r>
    <r>
      <rPr>
        <b/>
        <sz val="10"/>
        <color indexed="8"/>
        <rFont val="宋体"/>
        <family val="0"/>
      </rPr>
      <t>）</t>
    </r>
  </si>
  <si>
    <r>
      <t>小写：</t>
    </r>
    <r>
      <rPr>
        <b/>
        <u val="single"/>
        <sz val="10"/>
        <color indexed="8"/>
        <rFont val="宋体"/>
        <family val="0"/>
      </rPr>
      <t xml:space="preserve">                 </t>
    </r>
    <r>
      <rPr>
        <b/>
        <sz val="10"/>
        <color indexed="8"/>
        <rFont val="宋体"/>
        <family val="0"/>
      </rPr>
      <t>（开具发票税率：</t>
    </r>
    <r>
      <rPr>
        <b/>
        <u val="single"/>
        <sz val="10"/>
        <color indexed="8"/>
        <rFont val="宋体"/>
        <family val="0"/>
      </rPr>
      <t xml:space="preserve">        </t>
    </r>
    <r>
      <rPr>
        <b/>
        <sz val="10"/>
        <color indexed="8"/>
        <rFont val="宋体"/>
        <family val="0"/>
      </rPr>
      <t>）</t>
    </r>
  </si>
  <si>
    <r>
      <t>注明：1.供应时间依据现场通知为准，工程量依据现场项目负责人通知为准，不否认会补量，供应商应无条件送货;2.板材规格大小尺寸误差必须控制在1mm内。3.花岗石必须保证无色差、无缺角、无开裂和无色线的板材，可现场加工。4.图纸或者未理解意图不得擅自加工。5.如荔枝面加工失误，厂方在不耽误工期的情况自行拉回厂房加工，费用由供应商承担。6.结算工程量按现场铺装测绘面积加2015清单定额损耗为准。7.供应商应在完工后派人到工地现场处理部分缺陷（不在另外补充费用）。8.装车和运输厂方必须保证花岗石几何尺寸，造成损失由供应商承担，供应商必须派人跟车送货。9.所有花岗石要求供货工期为20天。（如出现上述所有情况，收货方拒绝收货，并根据我方的合同工期要求的处罚条款处罚供货方）。</t>
    </r>
    <r>
      <rPr>
        <b/>
        <sz val="10"/>
        <color indexed="10"/>
        <rFont val="宋体"/>
        <family val="0"/>
      </rPr>
      <t>10.以上报价均为含税到自贡市价，要求开具的发票为13%或3%税率的增值税专用发票。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</si>
</sst>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u val="single"/>
      <sz val="10"/>
      <color indexed="8"/>
      <name val="宋体"/>
      <family val="0"/>
    </font>
    <font>
      <b/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>
      <alignment/>
      <protection/>
    </xf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>
      <alignment/>
      <protection/>
    </xf>
    <xf numFmtId="45" fontId="0" fillId="0" borderId="0">
      <alignment/>
      <protection/>
    </xf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2" fontId="0" fillId="0" borderId="0">
      <alignment/>
      <protection/>
    </xf>
    <xf numFmtId="43" fontId="0" fillId="0" borderId="0">
      <alignment/>
      <protection/>
    </xf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 quotePrefix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295275</xdr:colOff>
      <xdr:row>7</xdr:row>
      <xdr:rowOff>0</xdr:rowOff>
    </xdr:from>
    <xdr:to>
      <xdr:col>8</xdr:col>
      <xdr:colOff>2343150</xdr:colOff>
      <xdr:row>7</xdr:row>
      <xdr:rowOff>971550</xdr:rowOff>
    </xdr:to>
    <xdr:pic>
      <xdr:nvPicPr>
        <xdr:cNvPr id="1" name="图片 2" descr="水钵意向图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2152650"/>
          <a:ext cx="20478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133350</xdr:colOff>
      <xdr:row>17</xdr:row>
      <xdr:rowOff>28575</xdr:rowOff>
    </xdr:from>
    <xdr:to>
      <xdr:col>8</xdr:col>
      <xdr:colOff>2790825</xdr:colOff>
      <xdr:row>17</xdr:row>
      <xdr:rowOff>1019175</xdr:rowOff>
    </xdr:to>
    <xdr:pic>
      <xdr:nvPicPr>
        <xdr:cNvPr id="2" name="图片 3" descr="1572163570(1)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67600" y="5343525"/>
          <a:ext cx="26574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609600</xdr:colOff>
      <xdr:row>19</xdr:row>
      <xdr:rowOff>133350</xdr:rowOff>
    </xdr:from>
    <xdr:to>
      <xdr:col>8</xdr:col>
      <xdr:colOff>2943225</xdr:colOff>
      <xdr:row>20</xdr:row>
      <xdr:rowOff>1619250</xdr:rowOff>
    </xdr:to>
    <xdr:pic>
      <xdr:nvPicPr>
        <xdr:cNvPr id="3" name="图片 1" descr="1572180954(1)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34225" y="6781800"/>
          <a:ext cx="314325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790575</xdr:colOff>
      <xdr:row>20</xdr:row>
      <xdr:rowOff>1609725</xdr:rowOff>
    </xdr:from>
    <xdr:to>
      <xdr:col>8</xdr:col>
      <xdr:colOff>2943225</xdr:colOff>
      <xdr:row>21</xdr:row>
      <xdr:rowOff>1628775</xdr:rowOff>
    </xdr:to>
    <xdr:pic>
      <xdr:nvPicPr>
        <xdr:cNvPr id="4" name="图片 3" descr="1572181312(1)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15200" y="8486775"/>
          <a:ext cx="296227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609600</xdr:colOff>
      <xdr:row>22</xdr:row>
      <xdr:rowOff>0</xdr:rowOff>
    </xdr:from>
    <xdr:to>
      <xdr:col>8</xdr:col>
      <xdr:colOff>2943225</xdr:colOff>
      <xdr:row>23</xdr:row>
      <xdr:rowOff>47625</xdr:rowOff>
    </xdr:to>
    <xdr:pic>
      <xdr:nvPicPr>
        <xdr:cNvPr id="5" name="图片 4" descr="1572180954(1)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34225" y="10172700"/>
          <a:ext cx="314325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790575</xdr:colOff>
      <xdr:row>23</xdr:row>
      <xdr:rowOff>0</xdr:rowOff>
    </xdr:from>
    <xdr:to>
      <xdr:col>8</xdr:col>
      <xdr:colOff>2943225</xdr:colOff>
      <xdr:row>24</xdr:row>
      <xdr:rowOff>9525</xdr:rowOff>
    </xdr:to>
    <xdr:pic>
      <xdr:nvPicPr>
        <xdr:cNvPr id="6" name="图片 5" descr="1572181312(1)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15200" y="11820525"/>
          <a:ext cx="2962275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609600</xdr:colOff>
      <xdr:row>24</xdr:row>
      <xdr:rowOff>0</xdr:rowOff>
    </xdr:from>
    <xdr:to>
      <xdr:col>8</xdr:col>
      <xdr:colOff>2943225</xdr:colOff>
      <xdr:row>25</xdr:row>
      <xdr:rowOff>57150</xdr:rowOff>
    </xdr:to>
    <xdr:pic>
      <xdr:nvPicPr>
        <xdr:cNvPr id="7" name="图片 6" descr="1572180954(1)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34225" y="13468350"/>
          <a:ext cx="31432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790575</xdr:colOff>
      <xdr:row>25</xdr:row>
      <xdr:rowOff>0</xdr:rowOff>
    </xdr:from>
    <xdr:to>
      <xdr:col>8</xdr:col>
      <xdr:colOff>2943225</xdr:colOff>
      <xdr:row>26</xdr:row>
      <xdr:rowOff>19050</xdr:rowOff>
    </xdr:to>
    <xdr:pic>
      <xdr:nvPicPr>
        <xdr:cNvPr id="8" name="图片 7" descr="1572181312(1)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15200" y="15116175"/>
          <a:ext cx="296227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26</xdr:row>
      <xdr:rowOff>85725</xdr:rowOff>
    </xdr:from>
    <xdr:to>
      <xdr:col>8</xdr:col>
      <xdr:colOff>2847975</xdr:colOff>
      <xdr:row>27</xdr:row>
      <xdr:rowOff>9525</xdr:rowOff>
    </xdr:to>
    <xdr:pic>
      <xdr:nvPicPr>
        <xdr:cNvPr id="9" name="图片 8" descr="1572183127(1)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34250" y="16849725"/>
          <a:ext cx="284797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809625</xdr:colOff>
      <xdr:row>27</xdr:row>
      <xdr:rowOff>123825</xdr:rowOff>
    </xdr:from>
    <xdr:to>
      <xdr:col>8</xdr:col>
      <xdr:colOff>2895600</xdr:colOff>
      <xdr:row>27</xdr:row>
      <xdr:rowOff>1581150</xdr:rowOff>
    </xdr:to>
    <xdr:pic>
      <xdr:nvPicPr>
        <xdr:cNvPr id="10" name="图片 9" descr="1572183177(1)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334250" y="18535650"/>
          <a:ext cx="289560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28</xdr:row>
      <xdr:rowOff>19050</xdr:rowOff>
    </xdr:from>
    <xdr:to>
      <xdr:col>8</xdr:col>
      <xdr:colOff>2847975</xdr:colOff>
      <xdr:row>28</xdr:row>
      <xdr:rowOff>1590675</xdr:rowOff>
    </xdr:to>
    <xdr:pic>
      <xdr:nvPicPr>
        <xdr:cNvPr id="11" name="图片 10" descr="1572183127(1)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34250" y="20078700"/>
          <a:ext cx="284797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2895600</xdr:colOff>
      <xdr:row>29</xdr:row>
      <xdr:rowOff>1466850</xdr:rowOff>
    </xdr:to>
    <xdr:pic>
      <xdr:nvPicPr>
        <xdr:cNvPr id="12" name="图片 11" descr="1572183177(1)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334250" y="21707475"/>
          <a:ext cx="28956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790575</xdr:colOff>
      <xdr:row>30</xdr:row>
      <xdr:rowOff>0</xdr:rowOff>
    </xdr:from>
    <xdr:to>
      <xdr:col>8</xdr:col>
      <xdr:colOff>2943225</xdr:colOff>
      <xdr:row>31</xdr:row>
      <xdr:rowOff>19050</xdr:rowOff>
    </xdr:to>
    <xdr:pic>
      <xdr:nvPicPr>
        <xdr:cNvPr id="13" name="图片 12" descr="1572181312(1)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15200" y="23355300"/>
          <a:ext cx="296227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133350</xdr:colOff>
      <xdr:row>34</xdr:row>
      <xdr:rowOff>238125</xdr:rowOff>
    </xdr:from>
    <xdr:to>
      <xdr:col>8</xdr:col>
      <xdr:colOff>2543175</xdr:colOff>
      <xdr:row>35</xdr:row>
      <xdr:rowOff>962025</xdr:rowOff>
    </xdr:to>
    <xdr:pic>
      <xdr:nvPicPr>
        <xdr:cNvPr id="14" name="图片 2" descr="1572617757(1)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467600" y="26222325"/>
          <a:ext cx="24098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80</xdr:row>
      <xdr:rowOff>200025</xdr:rowOff>
    </xdr:from>
    <xdr:to>
      <xdr:col>8</xdr:col>
      <xdr:colOff>2828925</xdr:colOff>
      <xdr:row>82</xdr:row>
      <xdr:rowOff>28575</xdr:rowOff>
    </xdr:to>
    <xdr:pic>
      <xdr:nvPicPr>
        <xdr:cNvPr id="15" name="图片 1" descr="1572703989(1)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458075" y="39690675"/>
          <a:ext cx="27051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447675</xdr:colOff>
      <xdr:row>75</xdr:row>
      <xdr:rowOff>57150</xdr:rowOff>
    </xdr:from>
    <xdr:to>
      <xdr:col>8</xdr:col>
      <xdr:colOff>2371725</xdr:colOff>
      <xdr:row>75</xdr:row>
      <xdr:rowOff>981075</xdr:rowOff>
    </xdr:to>
    <xdr:pic>
      <xdr:nvPicPr>
        <xdr:cNvPr id="16" name="图片 1" descr="1573047129(1)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781925" y="36747450"/>
          <a:ext cx="19240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371475</xdr:colOff>
      <xdr:row>76</xdr:row>
      <xdr:rowOff>19050</xdr:rowOff>
    </xdr:from>
    <xdr:to>
      <xdr:col>8</xdr:col>
      <xdr:colOff>2457450</xdr:colOff>
      <xdr:row>76</xdr:row>
      <xdr:rowOff>1114425</xdr:rowOff>
    </xdr:to>
    <xdr:pic>
      <xdr:nvPicPr>
        <xdr:cNvPr id="17" name="图片 2" descr="1573047513(1)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705725" y="37709475"/>
          <a:ext cx="20859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0"/>
  <sheetViews>
    <sheetView tabSelected="1" zoomScaleSheetLayoutView="100" zoomScalePageLayoutView="0" workbookViewId="0" topLeftCell="A1">
      <selection activeCell="C82" sqref="C82"/>
    </sheetView>
  </sheetViews>
  <sheetFormatPr defaultColWidth="8.75390625" defaultRowHeight="14.25"/>
  <cols>
    <col min="1" max="1" width="5.75390625" style="1" customWidth="1"/>
    <col min="2" max="2" width="24.125" style="1" customWidth="1"/>
    <col min="3" max="3" width="15.00390625" style="2" customWidth="1"/>
    <col min="4" max="4" width="5.75390625" style="1" customWidth="1"/>
    <col min="5" max="5" width="10.75390625" style="1" customWidth="1"/>
    <col min="6" max="7" width="12.125" style="1" customWidth="1"/>
    <col min="8" max="8" width="10.625" style="1" customWidth="1"/>
    <col min="9" max="9" width="38.75390625" style="1" customWidth="1"/>
    <col min="10" max="10" width="8.75390625" style="3" customWidth="1"/>
    <col min="11" max="11" width="36.625" style="0" hidden="1" customWidth="1"/>
    <col min="12" max="12" width="11.625" style="0" hidden="1" customWidth="1"/>
    <col min="13" max="13" width="8.75390625" style="0" customWidth="1"/>
    <col min="14" max="14" width="12.25390625" style="0" customWidth="1"/>
    <col min="15" max="15" width="8.75390625" style="0" customWidth="1"/>
    <col min="16" max="16" width="9.50390625" style="0" bestFit="1" customWidth="1"/>
    <col min="17" max="23" width="8.75390625" style="0" customWidth="1"/>
    <col min="24" max="24" width="8.625" style="0" customWidth="1"/>
  </cols>
  <sheetData>
    <row r="1" spans="1:9" ht="40.5" customHeight="1">
      <c r="A1" s="19" t="s">
        <v>139</v>
      </c>
      <c r="B1" s="19"/>
      <c r="C1" s="19"/>
      <c r="D1" s="19"/>
      <c r="E1" s="19"/>
      <c r="F1" s="19"/>
      <c r="G1" s="19"/>
      <c r="H1" s="19"/>
      <c r="I1" s="19"/>
    </row>
    <row r="2" spans="1:10" s="15" customFormat="1" ht="21.75" customHeight="1">
      <c r="A2" s="12" t="s">
        <v>0</v>
      </c>
      <c r="B2" s="12" t="s">
        <v>1</v>
      </c>
      <c r="C2" s="13" t="s">
        <v>2</v>
      </c>
      <c r="D2" s="12" t="s">
        <v>3</v>
      </c>
      <c r="E2" s="12" t="s">
        <v>4</v>
      </c>
      <c r="F2" s="12" t="s">
        <v>134</v>
      </c>
      <c r="G2" s="12" t="s">
        <v>135</v>
      </c>
      <c r="H2" s="12" t="s">
        <v>5</v>
      </c>
      <c r="I2" s="12" t="s">
        <v>6</v>
      </c>
      <c r="J2" s="14"/>
    </row>
    <row r="3" spans="1:9" ht="18" customHeight="1">
      <c r="A3" s="6" t="s">
        <v>7</v>
      </c>
      <c r="B3" s="20" t="s">
        <v>8</v>
      </c>
      <c r="C3" s="21"/>
      <c r="D3" s="20"/>
      <c r="E3" s="20"/>
      <c r="F3" s="20"/>
      <c r="G3" s="20"/>
      <c r="H3" s="20"/>
      <c r="I3" s="20"/>
    </row>
    <row r="4" spans="1:9" ht="18" customHeight="1">
      <c r="A4" s="4">
        <v>1</v>
      </c>
      <c r="B4" s="5" t="s">
        <v>9</v>
      </c>
      <c r="C4" s="5" t="s">
        <v>10</v>
      </c>
      <c r="D4" s="4" t="s">
        <v>11</v>
      </c>
      <c r="E4" s="4">
        <f>197.58*0.3</f>
        <v>59.274</v>
      </c>
      <c r="F4" s="4"/>
      <c r="G4" s="4"/>
      <c r="H4" s="7"/>
      <c r="I4" s="7"/>
    </row>
    <row r="5" spans="1:9" ht="16.5" customHeight="1">
      <c r="A5" s="4">
        <v>2</v>
      </c>
      <c r="B5" s="5" t="s">
        <v>9</v>
      </c>
      <c r="C5" s="5" t="s">
        <v>12</v>
      </c>
      <c r="D5" s="4" t="s">
        <v>11</v>
      </c>
      <c r="E5" s="4">
        <v>0</v>
      </c>
      <c r="F5" s="4"/>
      <c r="G5" s="4"/>
      <c r="H5" s="4"/>
      <c r="I5" s="4"/>
    </row>
    <row r="6" spans="1:9" ht="18" customHeight="1">
      <c r="A6" s="6" t="s">
        <v>13</v>
      </c>
      <c r="B6" s="20" t="s">
        <v>14</v>
      </c>
      <c r="C6" s="21"/>
      <c r="D6" s="20"/>
      <c r="E6" s="20"/>
      <c r="F6" s="20"/>
      <c r="G6" s="20"/>
      <c r="H6" s="20"/>
      <c r="I6" s="20"/>
    </row>
    <row r="7" spans="1:9" ht="36.75" customHeight="1">
      <c r="A7" s="4">
        <v>1</v>
      </c>
      <c r="B7" s="5" t="s">
        <v>15</v>
      </c>
      <c r="C7" s="5" t="s">
        <v>16</v>
      </c>
      <c r="D7" s="4" t="s">
        <v>11</v>
      </c>
      <c r="E7" s="4">
        <v>618.04</v>
      </c>
      <c r="F7" s="4"/>
      <c r="G7" s="4"/>
      <c r="H7" s="4"/>
      <c r="I7" s="4"/>
    </row>
    <row r="8" spans="1:9" ht="87" customHeight="1">
      <c r="A8" s="4">
        <v>2</v>
      </c>
      <c r="B8" s="5" t="s">
        <v>17</v>
      </c>
      <c r="C8" s="5" t="s">
        <v>18</v>
      </c>
      <c r="D8" s="4" t="s">
        <v>132</v>
      </c>
      <c r="E8" s="4">
        <v>1</v>
      </c>
      <c r="F8" s="4"/>
      <c r="G8" s="4"/>
      <c r="H8" s="4"/>
      <c r="I8" s="4"/>
    </row>
    <row r="9" spans="1:9" ht="18" customHeight="1">
      <c r="A9" s="6" t="s">
        <v>19</v>
      </c>
      <c r="B9" s="20" t="s">
        <v>20</v>
      </c>
      <c r="C9" s="21"/>
      <c r="D9" s="20"/>
      <c r="E9" s="20"/>
      <c r="F9" s="20"/>
      <c r="G9" s="20"/>
      <c r="H9" s="20"/>
      <c r="I9" s="20"/>
    </row>
    <row r="10" spans="1:9" ht="18" customHeight="1">
      <c r="A10" s="4">
        <v>1</v>
      </c>
      <c r="B10" s="5" t="s">
        <v>21</v>
      </c>
      <c r="C10" s="5" t="s">
        <v>22</v>
      </c>
      <c r="D10" s="4" t="s">
        <v>11</v>
      </c>
      <c r="E10" s="4">
        <f>22.6+12.15+5.4+23.76+38.88+43.2+27</f>
        <v>172.99</v>
      </c>
      <c r="F10" s="4"/>
      <c r="G10" s="4"/>
      <c r="H10" s="4"/>
      <c r="I10" s="4"/>
    </row>
    <row r="11" spans="1:9" ht="18" customHeight="1">
      <c r="A11" s="4">
        <v>2</v>
      </c>
      <c r="B11" s="5" t="s">
        <v>23</v>
      </c>
      <c r="C11" s="5" t="s">
        <v>22</v>
      </c>
      <c r="D11" s="4" t="s">
        <v>11</v>
      </c>
      <c r="E11" s="4">
        <f>10.8+8.1+12.15+30.24+26.73+40.78+68.04</f>
        <v>196.84</v>
      </c>
      <c r="F11" s="4"/>
      <c r="G11" s="4"/>
      <c r="H11" s="4"/>
      <c r="I11" s="4"/>
    </row>
    <row r="12" spans="1:9" ht="18" customHeight="1">
      <c r="A12" s="4">
        <v>3</v>
      </c>
      <c r="B12" s="5" t="s">
        <v>23</v>
      </c>
      <c r="C12" s="5" t="s">
        <v>24</v>
      </c>
      <c r="D12" s="4" t="s">
        <v>11</v>
      </c>
      <c r="E12" s="4">
        <v>126.72</v>
      </c>
      <c r="F12" s="4"/>
      <c r="G12" s="4"/>
      <c r="H12" s="4"/>
      <c r="I12" s="4"/>
    </row>
    <row r="13" spans="1:9" ht="18" customHeight="1">
      <c r="A13" s="4">
        <v>4</v>
      </c>
      <c r="B13" s="5" t="s">
        <v>23</v>
      </c>
      <c r="C13" s="5" t="s">
        <v>25</v>
      </c>
      <c r="D13" s="4" t="s">
        <v>11</v>
      </c>
      <c r="E13" s="4">
        <v>2.878</v>
      </c>
      <c r="F13" s="4"/>
      <c r="G13" s="4"/>
      <c r="H13" s="4"/>
      <c r="I13" s="4"/>
    </row>
    <row r="14" spans="1:9" ht="18" customHeight="1">
      <c r="A14" s="4">
        <v>5</v>
      </c>
      <c r="B14" s="5" t="s">
        <v>21</v>
      </c>
      <c r="C14" s="5" t="s">
        <v>26</v>
      </c>
      <c r="D14" s="4" t="s">
        <v>11</v>
      </c>
      <c r="E14" s="4">
        <v>32.4</v>
      </c>
      <c r="F14" s="4"/>
      <c r="G14" s="4"/>
      <c r="H14" s="4"/>
      <c r="I14" s="4"/>
    </row>
    <row r="15" spans="1:9" ht="18" customHeight="1">
      <c r="A15" s="4">
        <v>6</v>
      </c>
      <c r="B15" s="5" t="s">
        <v>133</v>
      </c>
      <c r="C15" s="5" t="s">
        <v>25</v>
      </c>
      <c r="D15" s="4" t="s">
        <v>11</v>
      </c>
      <c r="E15" s="4">
        <v>70.86</v>
      </c>
      <c r="F15" s="4"/>
      <c r="G15" s="4"/>
      <c r="H15" s="4"/>
      <c r="I15" s="4"/>
    </row>
    <row r="16" spans="1:9" ht="18" customHeight="1">
      <c r="A16" s="6" t="s">
        <v>27</v>
      </c>
      <c r="B16" s="20" t="s">
        <v>28</v>
      </c>
      <c r="C16" s="21"/>
      <c r="D16" s="20"/>
      <c r="E16" s="20"/>
      <c r="F16" s="20"/>
      <c r="G16" s="20"/>
      <c r="H16" s="20"/>
      <c r="I16" s="20"/>
    </row>
    <row r="17" spans="1:9" ht="18" customHeight="1">
      <c r="A17" s="5">
        <v>1</v>
      </c>
      <c r="B17" s="5" t="s">
        <v>23</v>
      </c>
      <c r="C17" s="5" t="s">
        <v>29</v>
      </c>
      <c r="D17" s="4" t="s">
        <v>11</v>
      </c>
      <c r="E17" s="5">
        <v>5.04</v>
      </c>
      <c r="F17" s="5"/>
      <c r="G17" s="5"/>
      <c r="H17" s="5"/>
      <c r="I17" s="5"/>
    </row>
    <row r="18" spans="1:9" ht="81" customHeight="1">
      <c r="A18" s="5">
        <v>2</v>
      </c>
      <c r="B18" s="5" t="s">
        <v>30</v>
      </c>
      <c r="C18" s="5" t="s">
        <v>31</v>
      </c>
      <c r="D18" s="5" t="s">
        <v>11</v>
      </c>
      <c r="E18" s="5">
        <v>3.96</v>
      </c>
      <c r="F18" s="5"/>
      <c r="G18" s="5"/>
      <c r="H18" s="5"/>
      <c r="I18" s="5"/>
    </row>
    <row r="19" spans="1:9" ht="24" customHeight="1">
      <c r="A19" s="5">
        <v>3</v>
      </c>
      <c r="B19" s="5" t="s">
        <v>23</v>
      </c>
      <c r="C19" s="5" t="s">
        <v>32</v>
      </c>
      <c r="D19" s="4" t="s">
        <v>11</v>
      </c>
      <c r="E19" s="5">
        <v>0.696</v>
      </c>
      <c r="F19" s="5"/>
      <c r="G19" s="5"/>
      <c r="H19" s="5"/>
      <c r="I19" s="5"/>
    </row>
    <row r="20" spans="1:9" ht="18" customHeight="1">
      <c r="A20" s="6" t="s">
        <v>33</v>
      </c>
      <c r="B20" s="20" t="s">
        <v>34</v>
      </c>
      <c r="C20" s="21"/>
      <c r="D20" s="20"/>
      <c r="E20" s="20"/>
      <c r="F20" s="20"/>
      <c r="G20" s="20"/>
      <c r="H20" s="20"/>
      <c r="I20" s="20"/>
    </row>
    <row r="21" spans="1:8" ht="129.75" customHeight="1">
      <c r="A21" s="5">
        <v>1</v>
      </c>
      <c r="B21" s="5" t="s">
        <v>35</v>
      </c>
      <c r="C21" s="5" t="s">
        <v>36</v>
      </c>
      <c r="D21" s="5" t="s">
        <v>37</v>
      </c>
      <c r="E21" s="5">
        <v>7</v>
      </c>
      <c r="F21" s="5"/>
      <c r="G21" s="5"/>
      <c r="H21" s="5"/>
    </row>
    <row r="22" spans="1:8" ht="129.75" customHeight="1">
      <c r="A22" s="5">
        <v>2</v>
      </c>
      <c r="B22" s="5" t="s">
        <v>35</v>
      </c>
      <c r="C22" s="5" t="s">
        <v>36</v>
      </c>
      <c r="D22" s="5" t="s">
        <v>37</v>
      </c>
      <c r="E22" s="5">
        <f>2+2</f>
        <v>4</v>
      </c>
      <c r="F22" s="5"/>
      <c r="G22" s="5"/>
      <c r="H22" s="5"/>
    </row>
    <row r="23" spans="1:9" ht="129.75" customHeight="1">
      <c r="A23" s="5">
        <v>3</v>
      </c>
      <c r="B23" s="5" t="s">
        <v>38</v>
      </c>
      <c r="C23" s="5" t="s">
        <v>36</v>
      </c>
      <c r="D23" s="5" t="s">
        <v>37</v>
      </c>
      <c r="E23" s="5">
        <v>11</v>
      </c>
      <c r="F23" s="5"/>
      <c r="G23" s="5"/>
      <c r="H23" s="5"/>
      <c r="I23" s="5"/>
    </row>
    <row r="24" spans="1:9" ht="129.75" customHeight="1">
      <c r="A24" s="5">
        <v>4</v>
      </c>
      <c r="B24" s="5" t="s">
        <v>38</v>
      </c>
      <c r="C24" s="5" t="s">
        <v>36</v>
      </c>
      <c r="D24" s="5" t="s">
        <v>37</v>
      </c>
      <c r="E24" s="5">
        <f>2+2+2</f>
        <v>6</v>
      </c>
      <c r="F24" s="5"/>
      <c r="G24" s="5"/>
      <c r="H24" s="5"/>
      <c r="I24" s="5"/>
    </row>
    <row r="25" spans="1:9" ht="129.75" customHeight="1">
      <c r="A25" s="5">
        <v>5</v>
      </c>
      <c r="B25" s="5" t="s">
        <v>35</v>
      </c>
      <c r="C25" s="5" t="s">
        <v>39</v>
      </c>
      <c r="D25" s="5" t="s">
        <v>37</v>
      </c>
      <c r="E25" s="5">
        <f>2+1+2+2</f>
        <v>7</v>
      </c>
      <c r="F25" s="5"/>
      <c r="G25" s="5"/>
      <c r="H25" s="5"/>
      <c r="I25" s="5"/>
    </row>
    <row r="26" spans="1:9" ht="129.75" customHeight="1">
      <c r="A26" s="5">
        <v>6</v>
      </c>
      <c r="B26" s="5" t="s">
        <v>35</v>
      </c>
      <c r="C26" s="5" t="s">
        <v>39</v>
      </c>
      <c r="D26" s="5" t="s">
        <v>37</v>
      </c>
      <c r="E26" s="5">
        <f>2+2+4+4</f>
        <v>12</v>
      </c>
      <c r="F26" s="5"/>
      <c r="G26" s="5"/>
      <c r="H26" s="5"/>
      <c r="I26" s="5"/>
    </row>
    <row r="27" spans="1:9" ht="129.75" customHeight="1">
      <c r="A27" s="5">
        <v>7</v>
      </c>
      <c r="B27" s="5" t="s">
        <v>35</v>
      </c>
      <c r="C27" s="5" t="s">
        <v>40</v>
      </c>
      <c r="D27" s="5" t="s">
        <v>37</v>
      </c>
      <c r="E27" s="5">
        <v>3</v>
      </c>
      <c r="F27" s="5"/>
      <c r="G27" s="5"/>
      <c r="H27" s="5"/>
      <c r="I27" s="5"/>
    </row>
    <row r="28" spans="1:9" ht="129.75" customHeight="1">
      <c r="A28" s="5">
        <v>8</v>
      </c>
      <c r="B28" s="5" t="s">
        <v>35</v>
      </c>
      <c r="C28" s="5" t="s">
        <v>40</v>
      </c>
      <c r="D28" s="5" t="s">
        <v>37</v>
      </c>
      <c r="E28" s="5">
        <v>2</v>
      </c>
      <c r="F28" s="5"/>
      <c r="G28" s="5"/>
      <c r="H28" s="5"/>
      <c r="I28" s="5"/>
    </row>
    <row r="29" spans="1:9" ht="129.75" customHeight="1">
      <c r="A29" s="5">
        <v>9</v>
      </c>
      <c r="B29" s="5" t="s">
        <v>35</v>
      </c>
      <c r="C29" s="5" t="s">
        <v>41</v>
      </c>
      <c r="D29" s="5" t="s">
        <v>37</v>
      </c>
      <c r="E29" s="5">
        <v>12</v>
      </c>
      <c r="F29" s="5"/>
      <c r="G29" s="5"/>
      <c r="H29" s="5"/>
      <c r="I29" s="5"/>
    </row>
    <row r="30" spans="1:9" ht="129.75" customHeight="1">
      <c r="A30" s="5">
        <v>10</v>
      </c>
      <c r="B30" s="5" t="s">
        <v>35</v>
      </c>
      <c r="C30" s="5" t="s">
        <v>41</v>
      </c>
      <c r="D30" s="5" t="s">
        <v>37</v>
      </c>
      <c r="E30" s="5">
        <v>8</v>
      </c>
      <c r="F30" s="5"/>
      <c r="G30" s="5"/>
      <c r="H30" s="5"/>
      <c r="I30" s="5"/>
    </row>
    <row r="31" spans="1:9" ht="129.75" customHeight="1">
      <c r="A31" s="5">
        <v>11</v>
      </c>
      <c r="B31" s="5" t="s">
        <v>35</v>
      </c>
      <c r="C31" s="5" t="s">
        <v>42</v>
      </c>
      <c r="D31" s="5" t="s">
        <v>37</v>
      </c>
      <c r="E31" s="5">
        <v>24</v>
      </c>
      <c r="F31" s="5"/>
      <c r="G31" s="5"/>
      <c r="H31" s="5"/>
      <c r="I31" s="5"/>
    </row>
    <row r="32" spans="1:9" ht="33.75" customHeight="1">
      <c r="A32" s="5">
        <v>12</v>
      </c>
      <c r="B32" s="5" t="s">
        <v>43</v>
      </c>
      <c r="C32" s="5" t="s">
        <v>44</v>
      </c>
      <c r="D32" s="5" t="s">
        <v>45</v>
      </c>
      <c r="E32" s="5">
        <v>48.65</v>
      </c>
      <c r="F32" s="5"/>
      <c r="G32" s="5"/>
      <c r="H32" s="5"/>
      <c r="I32" s="5"/>
    </row>
    <row r="33" spans="1:9" ht="21.75" customHeight="1">
      <c r="A33" s="6" t="s">
        <v>46</v>
      </c>
      <c r="B33" s="20" t="s">
        <v>47</v>
      </c>
      <c r="C33" s="21"/>
      <c r="D33" s="20"/>
      <c r="E33" s="20"/>
      <c r="F33" s="20"/>
      <c r="G33" s="20"/>
      <c r="H33" s="20"/>
      <c r="I33" s="20"/>
    </row>
    <row r="34" spans="1:9" ht="21.75" customHeight="1">
      <c r="A34" s="4">
        <v>1</v>
      </c>
      <c r="B34" s="5" t="s">
        <v>15</v>
      </c>
      <c r="C34" s="5" t="s">
        <v>16</v>
      </c>
      <c r="D34" s="4" t="s">
        <v>11</v>
      </c>
      <c r="E34" s="4">
        <v>168.96</v>
      </c>
      <c r="F34" s="4"/>
      <c r="G34" s="4"/>
      <c r="H34" s="4"/>
      <c r="I34" s="4"/>
    </row>
    <row r="35" spans="1:9" ht="21.75" customHeight="1">
      <c r="A35" s="6" t="s">
        <v>48</v>
      </c>
      <c r="B35" s="20" t="s">
        <v>49</v>
      </c>
      <c r="C35" s="21"/>
      <c r="D35" s="20"/>
      <c r="E35" s="20"/>
      <c r="F35" s="20"/>
      <c r="G35" s="20"/>
      <c r="H35" s="20"/>
      <c r="I35" s="20"/>
    </row>
    <row r="36" spans="1:9" ht="78.75" customHeight="1">
      <c r="A36" s="4">
        <v>1</v>
      </c>
      <c r="B36" s="5" t="s">
        <v>50</v>
      </c>
      <c r="C36" s="5" t="s">
        <v>51</v>
      </c>
      <c r="D36" s="4" t="s">
        <v>11</v>
      </c>
      <c r="E36" s="4">
        <v>11.88</v>
      </c>
      <c r="F36" s="4"/>
      <c r="G36" s="4"/>
      <c r="H36" s="4"/>
      <c r="I36" s="4"/>
    </row>
    <row r="37" spans="1:9" ht="18.75" customHeight="1">
      <c r="A37" s="5">
        <v>2</v>
      </c>
      <c r="B37" s="5" t="s">
        <v>50</v>
      </c>
      <c r="C37" s="5" t="s">
        <v>52</v>
      </c>
      <c r="D37" s="4" t="s">
        <v>11</v>
      </c>
      <c r="E37" s="5">
        <v>7.02</v>
      </c>
      <c r="F37" s="5"/>
      <c r="G37" s="5"/>
      <c r="H37" s="5"/>
      <c r="I37" s="5" t="s">
        <v>53</v>
      </c>
    </row>
    <row r="38" spans="1:9" ht="18.75" customHeight="1">
      <c r="A38" s="5">
        <v>3</v>
      </c>
      <c r="B38" s="5" t="s">
        <v>50</v>
      </c>
      <c r="C38" s="5" t="s">
        <v>54</v>
      </c>
      <c r="D38" s="4" t="s">
        <v>11</v>
      </c>
      <c r="E38" s="5">
        <v>2.34</v>
      </c>
      <c r="F38" s="5"/>
      <c r="G38" s="5"/>
      <c r="H38" s="5"/>
      <c r="I38" s="5"/>
    </row>
    <row r="39" spans="1:9" ht="18.75" customHeight="1">
      <c r="A39" s="5">
        <v>4</v>
      </c>
      <c r="B39" s="5" t="s">
        <v>50</v>
      </c>
      <c r="C39" s="5" t="s">
        <v>55</v>
      </c>
      <c r="D39" s="4" t="s">
        <v>11</v>
      </c>
      <c r="E39" s="5">
        <v>1.99</v>
      </c>
      <c r="F39" s="5"/>
      <c r="G39" s="5"/>
      <c r="H39" s="5"/>
      <c r="I39" s="5"/>
    </row>
    <row r="40" spans="1:9" ht="18.75" customHeight="1">
      <c r="A40" s="5">
        <v>5</v>
      </c>
      <c r="B40" s="5" t="s">
        <v>50</v>
      </c>
      <c r="C40" s="5" t="s">
        <v>56</v>
      </c>
      <c r="D40" s="4" t="s">
        <v>11</v>
      </c>
      <c r="E40" s="5">
        <v>6.014</v>
      </c>
      <c r="F40" s="5"/>
      <c r="G40" s="5"/>
      <c r="H40" s="5"/>
      <c r="I40" s="5" t="s">
        <v>57</v>
      </c>
    </row>
    <row r="41" spans="1:9" ht="18.75" customHeight="1">
      <c r="A41" s="5">
        <v>6</v>
      </c>
      <c r="B41" s="5" t="s">
        <v>50</v>
      </c>
      <c r="C41" s="5" t="s">
        <v>58</v>
      </c>
      <c r="D41" s="4" t="s">
        <v>11</v>
      </c>
      <c r="E41" s="5">
        <v>4.24</v>
      </c>
      <c r="F41" s="5"/>
      <c r="G41" s="5"/>
      <c r="H41" s="5"/>
      <c r="I41" s="5" t="s">
        <v>59</v>
      </c>
    </row>
    <row r="42" spans="1:9" ht="18" customHeight="1">
      <c r="A42" s="5">
        <v>7</v>
      </c>
      <c r="B42" s="5" t="s">
        <v>50</v>
      </c>
      <c r="C42" s="5" t="s">
        <v>60</v>
      </c>
      <c r="D42" s="4" t="s">
        <v>11</v>
      </c>
      <c r="E42" s="5">
        <f>0.6*0.8+0.6*0.95</f>
        <v>1.05</v>
      </c>
      <c r="F42" s="5"/>
      <c r="G42" s="5"/>
      <c r="H42" s="5"/>
      <c r="I42" s="5" t="s">
        <v>61</v>
      </c>
    </row>
    <row r="43" spans="1:9" ht="18" customHeight="1">
      <c r="A43" s="5">
        <v>8</v>
      </c>
      <c r="B43" s="5" t="s">
        <v>50</v>
      </c>
      <c r="C43" s="5" t="s">
        <v>62</v>
      </c>
      <c r="D43" s="4" t="s">
        <v>11</v>
      </c>
      <c r="E43" s="5">
        <v>7.128</v>
      </c>
      <c r="F43" s="5"/>
      <c r="G43" s="5"/>
      <c r="H43" s="5"/>
      <c r="I43" s="5" t="s">
        <v>63</v>
      </c>
    </row>
    <row r="44" spans="1:9" ht="18" customHeight="1">
      <c r="A44" s="5">
        <v>9</v>
      </c>
      <c r="B44" s="5" t="s">
        <v>50</v>
      </c>
      <c r="C44" s="5" t="s">
        <v>64</v>
      </c>
      <c r="D44" s="4" t="s">
        <v>11</v>
      </c>
      <c r="E44" s="5">
        <v>5.94</v>
      </c>
      <c r="F44" s="5"/>
      <c r="G44" s="5"/>
      <c r="H44" s="5"/>
      <c r="I44" s="5" t="s">
        <v>65</v>
      </c>
    </row>
    <row r="45" spans="1:9" ht="18" customHeight="1">
      <c r="A45" s="5">
        <v>10</v>
      </c>
      <c r="B45" s="5" t="s">
        <v>50</v>
      </c>
      <c r="C45" s="5" t="s">
        <v>66</v>
      </c>
      <c r="D45" s="4" t="s">
        <v>11</v>
      </c>
      <c r="E45" s="5">
        <f>0.6*0.72+0.6*0.6</f>
        <v>0.792</v>
      </c>
      <c r="F45" s="5"/>
      <c r="G45" s="5"/>
      <c r="H45" s="5"/>
      <c r="I45" s="5" t="s">
        <v>61</v>
      </c>
    </row>
    <row r="46" spans="1:9" ht="18" customHeight="1">
      <c r="A46" s="5">
        <v>11</v>
      </c>
      <c r="B46" s="5" t="s">
        <v>67</v>
      </c>
      <c r="C46" s="5" t="s">
        <v>68</v>
      </c>
      <c r="D46" s="4" t="s">
        <v>11</v>
      </c>
      <c r="E46" s="5">
        <f>3.14*0.5*0.5</f>
        <v>0.785</v>
      </c>
      <c r="F46" s="5"/>
      <c r="G46" s="5"/>
      <c r="H46" s="5"/>
      <c r="I46" s="22" t="s">
        <v>69</v>
      </c>
    </row>
    <row r="47" spans="1:9" ht="18" customHeight="1">
      <c r="A47" s="5">
        <v>12</v>
      </c>
      <c r="B47" s="5" t="s">
        <v>70</v>
      </c>
      <c r="C47" s="5" t="s">
        <v>71</v>
      </c>
      <c r="D47" s="4" t="s">
        <v>11</v>
      </c>
      <c r="E47" s="5">
        <v>18.764</v>
      </c>
      <c r="F47" s="5"/>
      <c r="G47" s="5"/>
      <c r="H47" s="5"/>
      <c r="I47" s="24"/>
    </row>
    <row r="48" spans="1:9" ht="18" customHeight="1">
      <c r="A48" s="5">
        <v>13</v>
      </c>
      <c r="B48" s="5" t="s">
        <v>50</v>
      </c>
      <c r="C48" s="5" t="s">
        <v>72</v>
      </c>
      <c r="D48" s="4" t="s">
        <v>11</v>
      </c>
      <c r="E48" s="5">
        <f>29.2*0.3</f>
        <v>8.76</v>
      </c>
      <c r="F48" s="8"/>
      <c r="G48" s="8"/>
      <c r="H48" s="22" t="s">
        <v>73</v>
      </c>
      <c r="I48" s="5" t="s">
        <v>74</v>
      </c>
    </row>
    <row r="49" spans="1:9" ht="18" customHeight="1">
      <c r="A49" s="5">
        <v>14</v>
      </c>
      <c r="B49" s="5" t="s">
        <v>50</v>
      </c>
      <c r="C49" s="5" t="s">
        <v>64</v>
      </c>
      <c r="D49" s="4" t="s">
        <v>11</v>
      </c>
      <c r="E49" s="5">
        <f>18.6*0.6</f>
        <v>11.16</v>
      </c>
      <c r="F49" s="10"/>
      <c r="G49" s="10"/>
      <c r="H49" s="23"/>
      <c r="I49" s="5" t="s">
        <v>75</v>
      </c>
    </row>
    <row r="50" spans="1:9" ht="18" customHeight="1">
      <c r="A50" s="5">
        <v>15</v>
      </c>
      <c r="B50" s="5" t="s">
        <v>50</v>
      </c>
      <c r="C50" s="5" t="s">
        <v>76</v>
      </c>
      <c r="D50" s="4" t="s">
        <v>11</v>
      </c>
      <c r="E50" s="5">
        <f>11.1*0.35</f>
        <v>3.885</v>
      </c>
      <c r="F50" s="10"/>
      <c r="G50" s="10"/>
      <c r="H50" s="23"/>
      <c r="I50" s="5" t="s">
        <v>75</v>
      </c>
    </row>
    <row r="51" spans="1:9" ht="18" customHeight="1">
      <c r="A51" s="5">
        <v>16</v>
      </c>
      <c r="B51" s="5" t="s">
        <v>50</v>
      </c>
      <c r="C51" s="5" t="s">
        <v>77</v>
      </c>
      <c r="D51" s="4" t="s">
        <v>11</v>
      </c>
      <c r="E51" s="5">
        <f>11.1*0.5</f>
        <v>5.55</v>
      </c>
      <c r="F51" s="9"/>
      <c r="G51" s="9"/>
      <c r="H51" s="24"/>
      <c r="I51" s="5" t="s">
        <v>75</v>
      </c>
    </row>
    <row r="52" spans="1:9" ht="18" customHeight="1">
      <c r="A52" s="5">
        <v>17</v>
      </c>
      <c r="B52" s="5" t="s">
        <v>78</v>
      </c>
      <c r="C52" s="5" t="s">
        <v>79</v>
      </c>
      <c r="D52" s="4" t="s">
        <v>11</v>
      </c>
      <c r="E52" s="5">
        <v>9.36</v>
      </c>
      <c r="F52" s="8"/>
      <c r="G52" s="8"/>
      <c r="H52" s="22" t="s">
        <v>80</v>
      </c>
      <c r="I52" s="5" t="s">
        <v>74</v>
      </c>
    </row>
    <row r="53" spans="1:9" ht="18" customHeight="1">
      <c r="A53" s="5">
        <v>18</v>
      </c>
      <c r="B53" s="5" t="s">
        <v>81</v>
      </c>
      <c r="C53" s="5" t="s">
        <v>82</v>
      </c>
      <c r="D53" s="4" t="s">
        <v>11</v>
      </c>
      <c r="E53" s="5">
        <f>3.24*0.9</f>
        <v>2.916</v>
      </c>
      <c r="F53" s="9"/>
      <c r="G53" s="9"/>
      <c r="H53" s="24"/>
      <c r="I53" s="11" t="s">
        <v>83</v>
      </c>
    </row>
    <row r="54" spans="1:9" ht="18" customHeight="1">
      <c r="A54" s="5">
        <v>19</v>
      </c>
      <c r="B54" s="5" t="s">
        <v>50</v>
      </c>
      <c r="C54" s="5" t="s">
        <v>72</v>
      </c>
      <c r="D54" s="4" t="s">
        <v>11</v>
      </c>
      <c r="E54" s="5">
        <v>10.77</v>
      </c>
      <c r="F54" s="5"/>
      <c r="G54" s="5"/>
      <c r="H54" s="5"/>
      <c r="I54" s="5" t="s">
        <v>74</v>
      </c>
    </row>
    <row r="55" spans="1:9" ht="18" customHeight="1">
      <c r="A55" s="5">
        <v>20</v>
      </c>
      <c r="B55" s="5" t="s">
        <v>50</v>
      </c>
      <c r="C55" s="5" t="s">
        <v>84</v>
      </c>
      <c r="D55" s="4" t="s">
        <v>11</v>
      </c>
      <c r="E55" s="5">
        <f>11.1*0.35</f>
        <v>3.885</v>
      </c>
      <c r="F55" s="8"/>
      <c r="G55" s="8"/>
      <c r="H55" s="22" t="s">
        <v>85</v>
      </c>
      <c r="I55" s="5" t="s">
        <v>75</v>
      </c>
    </row>
    <row r="56" spans="1:9" ht="18" customHeight="1">
      <c r="A56" s="5">
        <v>21</v>
      </c>
      <c r="B56" s="5" t="s">
        <v>50</v>
      </c>
      <c r="C56" s="5" t="s">
        <v>86</v>
      </c>
      <c r="D56" s="4" t="s">
        <v>11</v>
      </c>
      <c r="E56" s="5">
        <f>11.1*0.45+6.165</f>
        <v>11.16</v>
      </c>
      <c r="F56" s="10"/>
      <c r="G56" s="10"/>
      <c r="H56" s="23"/>
      <c r="I56" s="5" t="s">
        <v>75</v>
      </c>
    </row>
    <row r="57" spans="1:9" ht="18" customHeight="1">
      <c r="A57" s="5">
        <v>22</v>
      </c>
      <c r="B57" s="5" t="s">
        <v>50</v>
      </c>
      <c r="C57" s="5" t="s">
        <v>87</v>
      </c>
      <c r="D57" s="4" t="s">
        <v>11</v>
      </c>
      <c r="E57" s="5">
        <f>0.3*0.5*2</f>
        <v>0.3</v>
      </c>
      <c r="F57" s="9"/>
      <c r="G57" s="9"/>
      <c r="H57" s="24"/>
      <c r="I57" s="5"/>
    </row>
    <row r="58" spans="1:9" ht="18" customHeight="1">
      <c r="A58" s="6" t="s">
        <v>88</v>
      </c>
      <c r="B58" s="20" t="s">
        <v>89</v>
      </c>
      <c r="C58" s="21"/>
      <c r="D58" s="20"/>
      <c r="E58" s="20"/>
      <c r="F58" s="20"/>
      <c r="G58" s="20"/>
      <c r="H58" s="20"/>
      <c r="I58" s="20"/>
    </row>
    <row r="59" spans="1:9" ht="18" customHeight="1">
      <c r="A59" s="5">
        <v>1</v>
      </c>
      <c r="B59" s="5" t="s">
        <v>90</v>
      </c>
      <c r="C59" s="5" t="s">
        <v>91</v>
      </c>
      <c r="D59" s="4" t="s">
        <v>11</v>
      </c>
      <c r="E59" s="5">
        <v>4.9125</v>
      </c>
      <c r="F59" s="5"/>
      <c r="G59" s="5"/>
      <c r="H59" s="5"/>
      <c r="I59" s="5"/>
    </row>
    <row r="60" spans="1:9" ht="18" customHeight="1">
      <c r="A60" s="5">
        <v>2</v>
      </c>
      <c r="B60" s="5" t="s">
        <v>90</v>
      </c>
      <c r="C60" s="5" t="s">
        <v>92</v>
      </c>
      <c r="D60" s="4" t="s">
        <v>11</v>
      </c>
      <c r="E60" s="5">
        <f>9.75*0.1</f>
        <v>0.975</v>
      </c>
      <c r="F60" s="5"/>
      <c r="G60" s="5"/>
      <c r="H60" s="5"/>
      <c r="I60" s="5"/>
    </row>
    <row r="61" spans="1:9" ht="18" customHeight="1">
      <c r="A61" s="5">
        <v>3</v>
      </c>
      <c r="B61" s="5" t="s">
        <v>90</v>
      </c>
      <c r="C61" s="5" t="s">
        <v>93</v>
      </c>
      <c r="D61" s="4" t="s">
        <v>11</v>
      </c>
      <c r="E61" s="5">
        <f>10.8*0.9</f>
        <v>9.72</v>
      </c>
      <c r="F61" s="5"/>
      <c r="G61" s="5"/>
      <c r="H61" s="5"/>
      <c r="I61" s="5" t="s">
        <v>94</v>
      </c>
    </row>
    <row r="62" spans="1:9" ht="18" customHeight="1">
      <c r="A62" s="5">
        <v>4</v>
      </c>
      <c r="B62" s="5" t="s">
        <v>90</v>
      </c>
      <c r="C62" s="5" t="s">
        <v>95</v>
      </c>
      <c r="D62" s="4" t="s">
        <v>11</v>
      </c>
      <c r="E62" s="5">
        <f>0.3*0.9*2</f>
        <v>0.54</v>
      </c>
      <c r="F62" s="5"/>
      <c r="G62" s="5"/>
      <c r="H62" s="5"/>
      <c r="I62" s="5" t="s">
        <v>96</v>
      </c>
    </row>
    <row r="63" spans="1:9" ht="18" customHeight="1">
      <c r="A63" s="5">
        <v>5</v>
      </c>
      <c r="B63" s="5" t="s">
        <v>97</v>
      </c>
      <c r="C63" s="5" t="s">
        <v>98</v>
      </c>
      <c r="D63" s="4" t="s">
        <v>11</v>
      </c>
      <c r="E63" s="5">
        <f>38.35*0.35+6.9*0.35+3*9.55*0.35</f>
        <v>25.865</v>
      </c>
      <c r="F63" s="8"/>
      <c r="G63" s="8"/>
      <c r="H63" s="22" t="s">
        <v>99</v>
      </c>
      <c r="I63" s="5" t="s">
        <v>100</v>
      </c>
    </row>
    <row r="64" spans="1:9" ht="18" customHeight="1">
      <c r="A64" s="5">
        <v>6</v>
      </c>
      <c r="B64" s="5" t="s">
        <v>97</v>
      </c>
      <c r="C64" s="5" t="s">
        <v>101</v>
      </c>
      <c r="D64" s="4" t="s">
        <v>11</v>
      </c>
      <c r="E64" s="5">
        <f>10*3.3*0.2+0.798</f>
        <v>7.398</v>
      </c>
      <c r="F64" s="10"/>
      <c r="G64" s="10"/>
      <c r="H64" s="23"/>
      <c r="I64" s="5" t="s">
        <v>100</v>
      </c>
    </row>
    <row r="65" spans="1:9" ht="27" customHeight="1">
      <c r="A65" s="5">
        <v>7</v>
      </c>
      <c r="B65" s="5" t="s">
        <v>97</v>
      </c>
      <c r="C65" s="5" t="s">
        <v>102</v>
      </c>
      <c r="D65" s="4" t="s">
        <v>11</v>
      </c>
      <c r="E65" s="5">
        <f>1.2*0.3*4</f>
        <v>1.44</v>
      </c>
      <c r="F65" s="10"/>
      <c r="G65" s="10"/>
      <c r="H65" s="23"/>
      <c r="I65" s="5" t="s">
        <v>103</v>
      </c>
    </row>
    <row r="66" spans="1:9" ht="30.75" customHeight="1">
      <c r="A66" s="5">
        <v>8</v>
      </c>
      <c r="B66" s="5" t="s">
        <v>97</v>
      </c>
      <c r="C66" s="5" t="s">
        <v>104</v>
      </c>
      <c r="D66" s="4" t="s">
        <v>11</v>
      </c>
      <c r="E66" s="5">
        <f>0.9*0.2*2</f>
        <v>0.36</v>
      </c>
      <c r="F66" s="9"/>
      <c r="G66" s="9"/>
      <c r="H66" s="24"/>
      <c r="I66" s="5" t="s">
        <v>105</v>
      </c>
    </row>
    <row r="67" spans="1:9" ht="21.75" customHeight="1">
      <c r="A67" s="5">
        <v>9</v>
      </c>
      <c r="B67" s="5" t="s">
        <v>97</v>
      </c>
      <c r="C67" s="5" t="s">
        <v>106</v>
      </c>
      <c r="D67" s="4" t="s">
        <v>11</v>
      </c>
      <c r="E67" s="5">
        <f>2.7*12*0.75</f>
        <v>24.3</v>
      </c>
      <c r="F67" s="8"/>
      <c r="G67" s="8"/>
      <c r="H67" s="22" t="s">
        <v>107</v>
      </c>
      <c r="I67" s="5"/>
    </row>
    <row r="68" spans="1:9" ht="21.75" customHeight="1">
      <c r="A68" s="5">
        <v>10</v>
      </c>
      <c r="B68" s="5" t="s">
        <v>108</v>
      </c>
      <c r="C68" s="5" t="s">
        <v>84</v>
      </c>
      <c r="D68" s="4" t="s">
        <v>11</v>
      </c>
      <c r="E68" s="5">
        <f>0.9*6*0.15</f>
        <v>0.81</v>
      </c>
      <c r="F68" s="10"/>
      <c r="G68" s="10"/>
      <c r="H68" s="23"/>
      <c r="I68" s="5"/>
    </row>
    <row r="69" spans="1:9" ht="21.75" customHeight="1">
      <c r="A69" s="5">
        <v>11</v>
      </c>
      <c r="B69" s="5" t="s">
        <v>97</v>
      </c>
      <c r="C69" s="5" t="s">
        <v>109</v>
      </c>
      <c r="D69" s="4" t="s">
        <v>11</v>
      </c>
      <c r="E69" s="5">
        <f>0.75*0.2*6</f>
        <v>0.9</v>
      </c>
      <c r="F69" s="10"/>
      <c r="G69" s="10"/>
      <c r="H69" s="23"/>
      <c r="I69" s="5"/>
    </row>
    <row r="70" spans="1:9" ht="21.75" customHeight="1">
      <c r="A70" s="5">
        <v>12</v>
      </c>
      <c r="B70" s="5" t="s">
        <v>108</v>
      </c>
      <c r="C70" s="5" t="s">
        <v>110</v>
      </c>
      <c r="D70" s="4" t="s">
        <v>11</v>
      </c>
      <c r="E70" s="5">
        <f>1.8*0.065*2*6</f>
        <v>1.404</v>
      </c>
      <c r="F70" s="10"/>
      <c r="G70" s="10"/>
      <c r="H70" s="23"/>
      <c r="I70" s="5"/>
    </row>
    <row r="71" spans="1:9" ht="18" customHeight="1">
      <c r="A71" s="5">
        <v>13</v>
      </c>
      <c r="B71" s="5" t="s">
        <v>97</v>
      </c>
      <c r="C71" s="5" t="s">
        <v>111</v>
      </c>
      <c r="D71" s="4" t="s">
        <v>11</v>
      </c>
      <c r="E71" s="5">
        <f>29.2*2*0.8</f>
        <v>46.72</v>
      </c>
      <c r="F71" s="10"/>
      <c r="G71" s="10"/>
      <c r="H71" s="23"/>
      <c r="I71" s="5" t="s">
        <v>112</v>
      </c>
    </row>
    <row r="72" spans="1:9" ht="18" customHeight="1">
      <c r="A72" s="5">
        <v>14</v>
      </c>
      <c r="B72" s="5" t="s">
        <v>108</v>
      </c>
      <c r="C72" s="5" t="s">
        <v>113</v>
      </c>
      <c r="D72" s="4" t="s">
        <v>11</v>
      </c>
      <c r="E72" s="5">
        <f>29.2*2*0.3+2.7*2*0.3</f>
        <v>19.14</v>
      </c>
      <c r="F72" s="10"/>
      <c r="G72" s="10"/>
      <c r="H72" s="23"/>
      <c r="I72" s="5"/>
    </row>
    <row r="73" spans="1:9" ht="18" customHeight="1">
      <c r="A73" s="5">
        <v>15</v>
      </c>
      <c r="B73" s="5" t="s">
        <v>97</v>
      </c>
      <c r="C73" s="5" t="s">
        <v>114</v>
      </c>
      <c r="D73" s="4" t="s">
        <v>11</v>
      </c>
      <c r="E73" s="5">
        <f>2.7*0.32*2</f>
        <v>1.728</v>
      </c>
      <c r="F73" s="9"/>
      <c r="G73" s="9"/>
      <c r="H73" s="24"/>
      <c r="I73" s="5" t="s">
        <v>112</v>
      </c>
    </row>
    <row r="74" spans="1:9" ht="18" customHeight="1">
      <c r="A74" s="5">
        <v>16</v>
      </c>
      <c r="B74" s="5" t="s">
        <v>115</v>
      </c>
      <c r="C74" s="5" t="s">
        <v>116</v>
      </c>
      <c r="D74" s="4" t="s">
        <v>11</v>
      </c>
      <c r="E74" s="5">
        <v>41.04</v>
      </c>
      <c r="F74" s="8"/>
      <c r="G74" s="8"/>
      <c r="H74" s="22" t="s">
        <v>117</v>
      </c>
      <c r="I74" s="5"/>
    </row>
    <row r="75" spans="1:9" ht="18" customHeight="1">
      <c r="A75" s="5">
        <v>17</v>
      </c>
      <c r="B75" s="5" t="s">
        <v>115</v>
      </c>
      <c r="C75" s="5" t="s">
        <v>118</v>
      </c>
      <c r="D75" s="4" t="s">
        <v>11</v>
      </c>
      <c r="E75" s="5">
        <v>10.05</v>
      </c>
      <c r="F75" s="10"/>
      <c r="G75" s="10"/>
      <c r="H75" s="23"/>
      <c r="I75" s="5"/>
    </row>
    <row r="76" spans="1:9" ht="78.75" customHeight="1">
      <c r="A76" s="5">
        <v>18</v>
      </c>
      <c r="B76" s="5" t="s">
        <v>119</v>
      </c>
      <c r="C76" s="5" t="s">
        <v>120</v>
      </c>
      <c r="D76" s="4" t="s">
        <v>11</v>
      </c>
      <c r="E76" s="5">
        <v>5.172</v>
      </c>
      <c r="F76" s="10"/>
      <c r="G76" s="10"/>
      <c r="H76" s="23"/>
      <c r="I76" s="5"/>
    </row>
    <row r="77" spans="1:9" ht="87.75" customHeight="1">
      <c r="A77" s="5">
        <v>19</v>
      </c>
      <c r="B77" s="5" t="s">
        <v>121</v>
      </c>
      <c r="C77" s="5" t="s">
        <v>122</v>
      </c>
      <c r="D77" s="4" t="s">
        <v>11</v>
      </c>
      <c r="E77" s="5">
        <v>5.172</v>
      </c>
      <c r="F77" s="10"/>
      <c r="G77" s="10"/>
      <c r="H77" s="23"/>
      <c r="I77" s="5"/>
    </row>
    <row r="78" spans="1:9" ht="18" customHeight="1">
      <c r="A78" s="5">
        <v>20</v>
      </c>
      <c r="B78" s="5" t="s">
        <v>115</v>
      </c>
      <c r="C78" s="5" t="s">
        <v>123</v>
      </c>
      <c r="D78" s="4" t="s">
        <v>11</v>
      </c>
      <c r="E78" s="5">
        <f>34*0.27</f>
        <v>9.18</v>
      </c>
      <c r="F78" s="10"/>
      <c r="G78" s="10"/>
      <c r="H78" s="23"/>
      <c r="I78" s="5"/>
    </row>
    <row r="79" spans="1:9" ht="18" customHeight="1">
      <c r="A79" s="5">
        <v>21</v>
      </c>
      <c r="B79" s="5" t="s">
        <v>115</v>
      </c>
      <c r="C79" s="5" t="s">
        <v>124</v>
      </c>
      <c r="D79" s="4" t="s">
        <v>11</v>
      </c>
      <c r="E79" s="5">
        <f>34*0.45</f>
        <v>15.3</v>
      </c>
      <c r="F79" s="10"/>
      <c r="G79" s="10"/>
      <c r="H79" s="23"/>
      <c r="I79" s="5"/>
    </row>
    <row r="80" spans="1:9" ht="18" customHeight="1">
      <c r="A80" s="5">
        <v>22</v>
      </c>
      <c r="B80" s="5" t="s">
        <v>115</v>
      </c>
      <c r="C80" s="5" t="s">
        <v>125</v>
      </c>
      <c r="D80" s="4" t="s">
        <v>11</v>
      </c>
      <c r="E80" s="5">
        <f>0.6*0.9*6</f>
        <v>3.24</v>
      </c>
      <c r="F80" s="10"/>
      <c r="G80" s="10"/>
      <c r="H80" s="23"/>
      <c r="I80" s="5"/>
    </row>
    <row r="81" spans="1:9" ht="18" customHeight="1">
      <c r="A81" s="5">
        <v>23</v>
      </c>
      <c r="B81" s="5" t="s">
        <v>115</v>
      </c>
      <c r="C81" s="5" t="s">
        <v>126</v>
      </c>
      <c r="D81" s="4" t="s">
        <v>11</v>
      </c>
      <c r="E81" s="5">
        <f>0.4*0.9*2</f>
        <v>0.72</v>
      </c>
      <c r="F81" s="10"/>
      <c r="G81" s="10"/>
      <c r="H81" s="23"/>
      <c r="I81" s="5"/>
    </row>
    <row r="82" spans="1:9" ht="97.5" customHeight="1">
      <c r="A82" s="5">
        <v>25</v>
      </c>
      <c r="B82" s="5" t="s">
        <v>115</v>
      </c>
      <c r="C82" s="5" t="s">
        <v>127</v>
      </c>
      <c r="D82" s="4" t="s">
        <v>11</v>
      </c>
      <c r="E82" s="5">
        <f>3.4*0.43</f>
        <v>1.462</v>
      </c>
      <c r="F82" s="5"/>
      <c r="G82" s="5"/>
      <c r="H82" s="5"/>
      <c r="I82" s="5"/>
    </row>
    <row r="83" spans="1:9" ht="21" customHeight="1">
      <c r="A83" s="6" t="s">
        <v>88</v>
      </c>
      <c r="B83" s="20" t="s">
        <v>128</v>
      </c>
      <c r="C83" s="21"/>
      <c r="D83" s="20"/>
      <c r="E83" s="20"/>
      <c r="F83" s="20"/>
      <c r="G83" s="20"/>
      <c r="H83" s="20"/>
      <c r="I83" s="20"/>
    </row>
    <row r="84" spans="1:9" ht="28.5" customHeight="1">
      <c r="A84" s="5">
        <v>1</v>
      </c>
      <c r="B84" s="5" t="s">
        <v>129</v>
      </c>
      <c r="C84" s="5" t="s">
        <v>130</v>
      </c>
      <c r="D84" s="4" t="s">
        <v>11</v>
      </c>
      <c r="E84" s="5">
        <v>300</v>
      </c>
      <c r="F84" s="5"/>
      <c r="G84" s="5"/>
      <c r="H84" s="5"/>
      <c r="I84" s="5" t="s">
        <v>131</v>
      </c>
    </row>
    <row r="85" spans="1:10" s="17" customFormat="1" ht="40.5" customHeight="1">
      <c r="A85" s="26" t="s">
        <v>140</v>
      </c>
      <c r="B85" s="27"/>
      <c r="C85" s="27"/>
      <c r="D85" s="27"/>
      <c r="E85" s="27"/>
      <c r="F85" s="27"/>
      <c r="G85" s="27"/>
      <c r="H85" s="28" t="s">
        <v>141</v>
      </c>
      <c r="I85" s="29"/>
      <c r="J85" s="16"/>
    </row>
    <row r="86" spans="1:9" ht="72.75" customHeight="1">
      <c r="A86" s="30" t="s">
        <v>142</v>
      </c>
      <c r="B86" s="21"/>
      <c r="C86" s="21"/>
      <c r="D86" s="21"/>
      <c r="E86" s="21"/>
      <c r="F86" s="21"/>
      <c r="G86" s="21"/>
      <c r="H86" s="21"/>
      <c r="I86" s="21"/>
    </row>
    <row r="87" spans="1:9" ht="44.25" customHeight="1">
      <c r="A87" s="25"/>
      <c r="B87" s="25"/>
      <c r="C87" s="25"/>
      <c r="D87" s="25"/>
      <c r="E87" s="25"/>
      <c r="F87" s="25"/>
      <c r="G87" s="25"/>
      <c r="H87" s="25"/>
      <c r="I87" s="25"/>
    </row>
    <row r="88" spans="7:9" ht="24" customHeight="1">
      <c r="G88" s="18" t="s">
        <v>136</v>
      </c>
      <c r="H88" s="18"/>
      <c r="I88" s="18"/>
    </row>
    <row r="89" spans="7:9" ht="24" customHeight="1">
      <c r="G89" s="18" t="s">
        <v>137</v>
      </c>
      <c r="H89" s="18"/>
      <c r="I89" s="18"/>
    </row>
    <row r="90" spans="7:9" ht="24" customHeight="1">
      <c r="G90" s="18" t="s">
        <v>138</v>
      </c>
      <c r="H90" s="18"/>
      <c r="I90" s="18"/>
    </row>
  </sheetData>
  <sheetProtection/>
  <mergeCells count="24">
    <mergeCell ref="H48:H51"/>
    <mergeCell ref="H52:H53"/>
    <mergeCell ref="H55:H57"/>
    <mergeCell ref="H63:H66"/>
    <mergeCell ref="A85:G85"/>
    <mergeCell ref="H85:I85"/>
    <mergeCell ref="H67:H73"/>
    <mergeCell ref="H74:H81"/>
    <mergeCell ref="A87:I87"/>
    <mergeCell ref="G88:I88"/>
    <mergeCell ref="I46:I47"/>
    <mergeCell ref="B33:I33"/>
    <mergeCell ref="B35:I35"/>
    <mergeCell ref="B58:I58"/>
    <mergeCell ref="B83:I83"/>
    <mergeCell ref="A86:I86"/>
    <mergeCell ref="G89:I89"/>
    <mergeCell ref="G90:I90"/>
    <mergeCell ref="A1:I1"/>
    <mergeCell ref="B3:I3"/>
    <mergeCell ref="B6:I6"/>
    <mergeCell ref="B9:I9"/>
    <mergeCell ref="B16:I16"/>
    <mergeCell ref="B20:I20"/>
  </mergeCells>
  <printOptions/>
  <pageMargins left="0.15748031496062992" right="0.1968503937007874" top="0.31496062992125984" bottom="0.31496062992125984" header="0.15748031496062992" footer="0.1968503937007874"/>
  <pageSetup orientation="landscape" paperSize="9" r:id="rId2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陈飞</cp:lastModifiedBy>
  <cp:lastPrinted>2019-11-13T03:56:33Z</cp:lastPrinted>
  <dcterms:created xsi:type="dcterms:W3CDTF">2018-12-24T11:54:40Z</dcterms:created>
  <dcterms:modified xsi:type="dcterms:W3CDTF">2019-11-13T03:56:34Z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